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740"/>
  </bookViews>
  <sheets>
    <sheet name="เงินเหลือจ่ายปี 66" sheetId="17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0">'เงินเหลือจ่ายปี 66'!$4:$5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45621"/>
</workbook>
</file>

<file path=xl/calcChain.xml><?xml version="1.0" encoding="utf-8"?>
<calcChain xmlns="http://schemas.openxmlformats.org/spreadsheetml/2006/main">
  <c r="C96" i="17" l="1"/>
  <c r="C93" i="17"/>
  <c r="C87" i="17"/>
  <c r="C86" i="17" l="1"/>
  <c r="C106" i="17" l="1"/>
  <c r="E118" i="17" l="1"/>
  <c r="E117" i="17"/>
  <c r="E116" i="17" l="1"/>
  <c r="E115" i="17" l="1"/>
  <c r="E114" i="17"/>
  <c r="E113" i="17"/>
  <c r="E112" i="17"/>
  <c r="E111" i="17"/>
  <c r="E110" i="17"/>
  <c r="E109" i="17"/>
  <c r="E108" i="17"/>
  <c r="E107" i="17"/>
  <c r="E105" i="17"/>
  <c r="E104" i="17"/>
  <c r="E103" i="17"/>
  <c r="E102" i="17"/>
  <c r="E101" i="17"/>
  <c r="E100" i="17"/>
  <c r="E99" i="17"/>
  <c r="E98" i="17"/>
  <c r="E97" i="17"/>
  <c r="E95" i="17"/>
  <c r="E94" i="17"/>
  <c r="E93" i="17"/>
  <c r="E92" i="17"/>
  <c r="E91" i="17"/>
  <c r="E90" i="17"/>
  <c r="E89" i="17"/>
  <c r="E87" i="17"/>
  <c r="E83" i="17"/>
  <c r="E79" i="17"/>
  <c r="E77" i="17"/>
  <c r="E76" i="17"/>
  <c r="E75" i="17"/>
  <c r="E74" i="17"/>
  <c r="E73" i="17"/>
  <c r="E71" i="17"/>
  <c r="E70" i="17"/>
  <c r="E69" i="17"/>
  <c r="E68" i="17"/>
  <c r="E67" i="17"/>
  <c r="E63" i="17"/>
  <c r="E62" i="17"/>
  <c r="E61" i="17"/>
  <c r="E60" i="17"/>
  <c r="E59" i="17"/>
  <c r="E58" i="17"/>
  <c r="E57" i="17"/>
  <c r="E56" i="17"/>
  <c r="E55" i="17"/>
  <c r="E53" i="17"/>
  <c r="E52" i="17"/>
  <c r="E51" i="17"/>
  <c r="E50" i="17"/>
  <c r="E48" i="17"/>
  <c r="E47" i="17"/>
  <c r="E46" i="17"/>
  <c r="E44" i="17"/>
  <c r="E43" i="17"/>
  <c r="E42" i="17"/>
  <c r="E41" i="17"/>
  <c r="E40" i="17"/>
  <c r="E38" i="17"/>
  <c r="E37" i="17"/>
  <c r="E36" i="17"/>
  <c r="E35" i="17"/>
  <c r="E34" i="17"/>
  <c r="E33" i="17"/>
  <c r="E32" i="17"/>
  <c r="E31" i="17"/>
  <c r="E30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D13" i="17"/>
  <c r="D119" i="17" s="1"/>
  <c r="C13" i="17"/>
  <c r="C119" i="17" s="1"/>
  <c r="E12" i="17"/>
  <c r="E11" i="17"/>
  <c r="E10" i="17"/>
  <c r="E9" i="17"/>
  <c r="E8" i="17"/>
  <c r="E7" i="17"/>
  <c r="E13" i="17" l="1"/>
  <c r="E96" i="17"/>
  <c r="E86" i="17" s="1"/>
  <c r="E106" i="17"/>
  <c r="E66" i="17"/>
  <c r="E78" i="17"/>
  <c r="E39" i="17"/>
  <c r="E54" i="17"/>
  <c r="E6" i="17"/>
  <c r="E29" i="17"/>
  <c r="E72" i="17"/>
  <c r="E65" i="17" l="1"/>
  <c r="E119" i="17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C100" i="10" l="1"/>
  <c r="I17" i="10"/>
  <c r="Y17" i="10" s="1"/>
  <c r="O100" i="10"/>
  <c r="Y20" i="10"/>
  <c r="I28" i="10"/>
  <c r="Y28" i="10" s="1"/>
  <c r="R91" i="10"/>
  <c r="W91" i="10"/>
  <c r="N100" i="10"/>
  <c r="I33" i="10"/>
  <c r="W33" i="10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33" i="10" l="1"/>
  <c r="Y91" i="10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<sst xmlns="http://schemas.openxmlformats.org/spreadsheetml/2006/main" count="599" uniqueCount="289">
  <si>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</si>
  <si>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</si>
  <si>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</si>
  <si>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</si>
  <si>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</si>
  <si>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</si>
  <si>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</si>
  <si>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</si>
  <si>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</si>
  <si>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</si>
  <si>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</si>
  <si>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</si>
  <si>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 xml:space="preserve">(9) 
เงินเหลือจ่ายกรณีโครงการเสร็จสิ้นแล้ว (บาท) 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</si>
  <si>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</si>
  <si>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</si>
  <si>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</si>
  <si>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</si>
  <si>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</si>
  <si>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</si>
  <si>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</si>
  <si>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</si>
  <si>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</si>
  <si>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</si>
  <si>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</si>
  <si>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</si>
  <si>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</si>
  <si>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</si>
  <si>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</si>
  <si>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</si>
  <si>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</si>
  <si>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</si>
  <si>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</si>
  <si>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</si>
  <si>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</si>
  <si>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</si>
  <si>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</si>
  <si>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</si>
  <si>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</si>
  <si>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</si>
  <si>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</si>
  <si>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</si>
  <si>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</si>
  <si>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</si>
  <si>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</si>
  <si>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</si>
  <si>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</si>
  <si>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</si>
  <si>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</si>
  <si>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</si>
  <si>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</si>
  <si>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</si>
  <si>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</si>
  <si>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</si>
  <si>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</si>
  <si>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</si>
  <si>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</si>
  <si>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</si>
  <si>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</si>
  <si>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</si>
  <si>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</si>
  <si>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</si>
  <si>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</si>
  <si>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</si>
  <si>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</si>
  <si>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</si>
  <si>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</si>
  <si>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</si>
  <si>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</si>
  <si>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</si>
  <si>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</si>
  <si>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</si>
  <si>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</si>
  <si>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</si>
  <si>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</si>
  <si>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</si>
  <si>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</si>
  <si>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</si>
  <si>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</si>
  <si>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</si>
  <si>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</si>
  <si>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</si>
  <si>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</si>
  <si>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</si>
  <si>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</si>
  <si>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</si>
  <si>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</si>
  <si>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</si>
  <si>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</si>
  <si>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</si>
  <si>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</si>
  <si>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</si>
  <si>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</si>
  <si>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</si>
  <si>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</si>
  <si>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</si>
  <si>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</si>
  <si>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</si>
  <si>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</si>
  <si>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</si>
  <si>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</si>
  <si>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</si>
  <si>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</si>
  <si>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</si>
  <si>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</si>
  <si>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</si>
  <si>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</si>
  <si>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</si>
  <si>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</si>
  <si>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</si>
  <si>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</si>
  <si>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</si>
  <si>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</si>
  <si>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</si>
  <si>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</si>
  <si>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</si>
  <si>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</si>
  <si>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</si>
  <si>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</si>
  <si>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</si>
  <si>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</si>
  <si>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</si>
  <si>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</si>
  <si>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</si>
  <si>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</si>
  <si>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</si>
  <si>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</si>
  <si>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</si>
  <si>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</si>
  <si>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</si>
  <si>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</si>
  <si>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</si>
  <si>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</si>
  <si>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</si>
  <si>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</si>
  <si>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</si>
  <si>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</si>
  <si>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</si>
  <si>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</si>
  <si>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</si>
  <si>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</si>
  <si>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</si>
  <si>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</si>
  <si>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</si>
  <si>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</si>
  <si>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</si>
  <si>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</si>
  <si>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</si>
  <si>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</si>
  <si>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</si>
  <si>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</si>
  <si>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</si>
  <si>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</si>
  <si>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</si>
  <si>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</si>
  <si>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</si>
  <si>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</si>
  <si>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</si>
  <si>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</si>
  <si>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</si>
  <si>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</si>
  <si>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</si>
  <si>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</si>
  <si>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</si>
  <si>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</si>
  <si>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</si>
  <si>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</si>
  <si>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</si>
  <si>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</si>
  <si>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</si>
  <si>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โครงการยกระดับการผลิตและการตลาดไม้ผลเศรษฐกิจจังหวัดพังงา เพื่อสร้างความมั่นคงด้านรายได้</t>
  </si>
  <si>
    <t>โครงการผักชุมชนสร้างความมั่นคงด้านอาหาร</t>
  </si>
  <si>
    <t>โครงการเพิ่มประสิทธิภาพการผลิตปาล์มน้ำมันในจังหวัดพังงาอย่างยั่งยืน</t>
  </si>
  <si>
    <t>โครงการ"พัฒนาคุณภาพคน ขจัดความยากจน ลดความเหลื่อมล้ำ แก้ไขผู้ประสพปัญหาทางสังคมสู่พังงาแห่งความสุข"</t>
  </si>
  <si>
    <t>โครงการเขื่อนป้องกันตลื่งริมคลองพังงา บ้านแก้วกุหมาน ม.5 ต.นบปริง อ.เมืองพังงา จ.พังงา</t>
  </si>
  <si>
    <t>โครงการทุ่นท่าเทียบเรือลอยน้ำอำเภอตะกั่วทุ่ง จังหวัดพังงา</t>
  </si>
  <si>
    <t>3.1 ก่อสร้างทุ่นท่าเทียบเรือลอยน้ำ หมู่ที่ 6 บ้านแหลมหิน ตำบลหล่อยูง อำเภอตะกั่วทุ่ง จังหวัดพังงา ขนาด 475 ตารางเมตร</t>
  </si>
  <si>
    <t>3.2 ก่อสร้างทุ่นท่าเทียบเรือลอยน้ำ หมู่ที่ 6 บ้านเกาะแรด ตำบลหล่อยูง อำเภอตะกั่วทุ่ง จังหวัดพังงา ขนาด 400 ตารางเมตร</t>
  </si>
  <si>
    <t>3.3 ก่อสร้างทุ่นท่าเทียบเรือลอยน้ำ หมู่ที่ 7 บ้านบางจัน ตำบลหล่อยูง อำเภอตะกั่วทุ่ง จังหวัดพังงา ขนาด 400 ตารางเมตร</t>
  </si>
  <si>
    <t>3.4 ก่อสร้างทุ่นท่าเทียบเรือลอยน้ำ หมู่ที่ 9 บ้านบากัน ตำบลหล่อยูง อำเภอตะกั่วทุ่ง จังหวัดพังงา ขนาด 475 ตารางเมตร</t>
  </si>
  <si>
    <t>3.5 ก่อสร้างทุ่นท่าเทียบเรือลอยน้ำ หมู่ที่ 3 บ้านเจ้าขรัว ตำบลคลองเคียน อำเภอตะกั่วทุ่ง จังหวัดพังงา ขนาด 400 ตารางเมตร</t>
  </si>
  <si>
    <t>3.6 ก่อสร้างทุ่นท่าเทียบเรือลอยน้ำ หมู่ที่ 4 บ้านย่านสะบ้า ตำบลคลองเคียน อำเภอตะกั่วทุ่ง จังหวัดพังงา ขนาด 475 ตารางเมตร</t>
  </si>
  <si>
    <t>โครงการทุ่นท่าเทียบเรือลอยน้ำอำเภอเกาะยาว จังหวัดพังงา</t>
  </si>
  <si>
    <t>โครงการทุ่นท่าเทียบเรือลอยน้ำอำเภอเมืองพังงา จังหวัดพังงา</t>
  </si>
  <si>
    <t>โครงการพัฒนาศักยภาพจังหวัดพังงา เพื่อการป้องกันและแก้ไขปัญหายาเสพติด TO BE NUMBER ONE ประจำปี 2566</t>
  </si>
  <si>
    <t xml:space="preserve"> โครงการพัฒนาศักยภาพเกษตรกรรุ่นใหม่ และทายาทเกษตรกร เพื่อเพิ่มขีดความสามารถภาคการเกษตร</t>
  </si>
  <si>
    <t>โครงการ พัฒนาผลิตภัณฑ์และบรรจุภัณฑ์เพื่อสร้างมูลค่าเพิ่มภายใต้อัตลักษณ์พังงาแบรนด์</t>
  </si>
  <si>
    <t>กิจกรรมที่ 1.1 สำรวจ จัดเก็บข้อมูล และศึกษาวิเคราะห์อัตลักษณ์ของจังหวัดพังงา เพื่อสรุปเป็นแนวคิดในการออกแบบผลิตภัณฑ์และบรรจุภัณฑ์ภายใต้พังงาแบรนด์</t>
  </si>
  <si>
    <t>กิจกรรมทื่ 1.2 ฝึกอบรมการออกแบบและพัฒนาผลิตภัณฑ์และบรรจุภัณฑ์ที่สอดคล้องกับความต้องการของตลาด เชิงสร้างสรรค์เพื่อต่อยอดนวัตกรรม</t>
  </si>
  <si>
    <t>กิจกรรมที่ 1.3 ออกแบบผลิตภัณฑ์และบรรจุภัณฑ์ภายใต้พังงา แบรนด์พร้อมจัดทำต้นแบบและให้คำปรึกษาแนะนำเชิงลึก</t>
  </si>
  <si>
    <t>กิจกรรมที่ 1.4 เชื่อมโยงการค้าและทดสอบตลาด ด้วยการจัดแสดงและจำหน่ายสินค้า</t>
  </si>
  <si>
    <t>กิจกรรมที่ 1.5 จัดทำบรรจุภัณฑ์ภายใต้พังงาแบรนด์</t>
  </si>
  <si>
    <t xml:space="preserve">กิจกรรมที่ 2.1 กิจกรรมสัมมนาและฝึกอบรมการดำเนินงานรูปแบบกลุ่มผู้นำกลุ่ม </t>
  </si>
  <si>
    <t>กิจกรรมที่ 2.2 กิจกรรมสัมมนาและฝึกอบรมเกษตรกรผู้ปลูกไม้ผลในรูปแบบโรงเรียนเกษตรกร</t>
  </si>
  <si>
    <t xml:space="preserve">กิจกรรมที่ 2.3 กิจกรรมสร้างนักการตลาดรุ่นใหม่สู่ตลาดไม้ผลออนไลน์ </t>
  </si>
  <si>
    <t>กิจกรรมที่ 2.4 กิจกรรมจัดงานประชาสัมพันธ์การบริโภคไม้ผลคุณภาพจังหวัดพังงา</t>
  </si>
  <si>
    <t>กิจกรรมที่ 2.5  ปุ๋ยหมักเติมอากาศแปลงต้นและการผลิตไม้ผล</t>
  </si>
  <si>
    <t>กิจกรรมที่ 2.6 การแปรรูปผลผลิตทางการเกษตร (มังคุด)</t>
  </si>
  <si>
    <t>กิจกรรมที่ 2.7 พัฒนาระบบสหกรณ์สู่การตลาดออนไลน์</t>
  </si>
  <si>
    <t>กิจกรรมที่ 2.8  ต้นแบบการใช้เทคโนโลยีพลังงานสงอาทิตย์เพื่อการแปรรูปผลผลิตทางการเกษตร</t>
  </si>
  <si>
    <t>กิจกรรมที่ 5.1  ก่อสร้างทุ่นท่าเทียบเรือลอยน้ำ ท่าเทียบเรือคลองเหีย ตำบลเกาะยาวใหญ่ อำเภอเกาะยาว จังหวัดพังงา ขนาด 400 ตารางเมตร</t>
  </si>
  <si>
    <t>กิจกรรมที่ 5.2 ก่อสร้างทุ่นท่าเทียบเรือลอยน้ำ บ้านหินกอง ตำบลเกาะยาวใหญ่ อำเภอเกาะยาว จังหวัดพังงา ขนาด 400 ตารางเมตร</t>
  </si>
  <si>
    <t>กิจกรรมที่ 8.1 ก่อสร้างทุ่นท่าเทียบเรือลอยน้ำ หมู่ที่ 8 บ้านบางพัฒน์ ตำบลบางเตย อำเภอเมืองพังงา จังหวัดพังงา ขนาด 100 ตารางเมตร</t>
  </si>
  <si>
    <t>กิจกรรมที่ 8.2  ก่อสร้างทุ่นท่าเทียบเรือลอยน้ำ หมู่ที่ 4 ท่าเรือหัวยาง ตำบลบางเตย อำเภอเมืองพังงา จังหวัดพังงา ขนาด 100 ตารางเมตร</t>
  </si>
  <si>
    <t xml:space="preserve">กิจกรรมที่ 9.1  กิจกรรมฝึกอบรมการพัฒนาศักยภาพ การผลิตพืชผักปลอดภัย </t>
  </si>
  <si>
    <t>กิจกรรมที่ 9.2 กิจกรรมสนับสนุนโรงเรือนปลูกผักแบบยกพื้นและปัจจัยการผลิตเพิ่มประสิทธิภาพการผลิตพืชผัก</t>
  </si>
  <si>
    <t xml:space="preserve">กิจกรรมที่ 9.3  กิจกรรมพัฒนาบรรจุภัณฑ์เพื่อรักษาคุณภาพและเพิ่มมูลค่าทางการตลาดพืชผักปลอดภัย </t>
  </si>
  <si>
    <t xml:space="preserve">กิจกรรมที่ 9.4 กิจกรรมแปลงต้นแบบการปลูกผักระบบเกษตร Smart Farm ยุคดิจิทัล </t>
  </si>
  <si>
    <t xml:space="preserve">กิจกรรมที่ 10.1 กิจกรรมสัมมนาและศึกษาดูงานการเพิ่มประสิทธิภาพการผลิตปาล์มน้ำมัน ตามระบบ RSPO </t>
  </si>
  <si>
    <t>กิจกรรมที่ 10.2 กิจกรรมสัมมนาเทคนิคการบริหารจัดการสวนปาล์มน้ำมัน</t>
  </si>
  <si>
    <t>กิจกรรมที่ 10.3 กิจกรรมสัมมนาเทคนิคการเก็บเกี่ยวผลผลิตปาล์มน้ำมัน</t>
  </si>
  <si>
    <t>กิจกรรมที่ 10.4 กิจกรรมสัมมนาการเพิ่มประสิทธิภาพการผลิตปาล์มน้ำมันอย่างยั่งยืน จำนวน 60 คน</t>
  </si>
  <si>
    <t>กิจกรรมที่ 10.5 ส่งเสริมและพัฒนาองค์ความรู้ในการผลิตปาล์มน้ำมันที่มีคุณภาพ เพื่อรักษาเสถียรภาพของราคาปาล์มน้ำมัน</t>
  </si>
  <si>
    <t xml:space="preserve">กิจกรรมที่ 11.1 กิจกรรมพัฒนาศักยภาพเกษตรกรรุ่นใหม่ ให้เป็น Young Smart Farmer ต้นแบบจังหวัดพังงา </t>
  </si>
  <si>
    <t>กิจกรรมที่ 11.2 กิจกรรมจัดงานชุมนุมยุวเกษตรกรระดับจังหวัด</t>
  </si>
  <si>
    <t>กิจกรรมที่ 11.3 กิจกรรมส่งเสริมการทำอาชีพการเกษตรในกลุ่มยุวเกษตรกรที่มีผลงานเด่น</t>
  </si>
  <si>
    <t>โครงการส่งเสริมชุมชนท่องเที่ยวหมู่บ้าน OTOP นวัตวิถี สู่การท่องเที่ยวรูปแบบใหม่ สู่ความยั่งยืน</t>
  </si>
  <si>
    <t>กิจกรรมที่ 6.1 ฝึกอบรมเพิ่มศักยภาพชุมชนสู่การท่องเที่ยววิถีชีวิตใหม่ (ศึกษาดูงาน)</t>
  </si>
  <si>
    <t>กิจกรรมที่ 6.2 พัฒนาผลิตภัณฑ์ชุมชนและการบริการ "ครัวชุมชน"ต้นแบบ ประจำชุมชน</t>
  </si>
  <si>
    <t>กิจกรรมที่ 6.3 สร้างเครือข่ายความปลอดภัยในการรองรับนักท่องเที่ยวการพัฒนาเชื่อมโยงเครือข่ายความปลอดภัยในการรับรองนักท่องเที่ยว จำนวน 8 ชุมชน</t>
  </si>
  <si>
    <t>กิจกรรมที่ 6.4 ฝึกอบรมเชิงปฏิบัติการบริหารจัดการขยะในชุมชน จำนวน 8 ชุมชน</t>
  </si>
  <si>
    <t>โครงการคลังอาหารและการแบ่งบันประจำชุมชน สร้างความมั่นคงทางอาหาร สู่พังงาเมืองแห่งความสุข</t>
  </si>
  <si>
    <t>กิจกรรมที่ 14.1 ฝึกอบรมเพิ่มศักยภาพชุมชนสู่การท่องเที่ยววิถีชีวิตใหม่ (ศึกษาดูงาน)</t>
  </si>
  <si>
    <t>กิจกรรมที่ 14.2 กิจกรรมจัดตั้งคลังอาหาร "ครัวชุมชน" ต้นแบบประจำชุมชน จำนวน 8 อำเภอ 8 หมู่บ้าน</t>
  </si>
  <si>
    <t>กิจกรรมที่ 13.1 พัฒนาศักยภาพเครือข่าย พม.และพัฒนาคุณภาพชีวิตผู้ประสบปัญหาทางสังคม สู่พังงาแห่งความสุข</t>
  </si>
  <si>
    <t xml:space="preserve">กิจกรรมที่ 13.2  กิจกรรมสร้างเครือข่ายคุ้งครองเด็กในระดับตำบล 31  อปท.ๆ ละ 31 คน </t>
  </si>
  <si>
    <t>กิจกรรมที่ 13.3 กิจกรรมเสริมสร้างความเข้มแข็งการจัดสวัสดิการชุมชนสู่พังงาแห่งความสุข</t>
  </si>
  <si>
    <t>กิจกรรมที่ 13.4 การส่งเสริมครอบครัวลดรายจ่าย ปลูกผักสวนครัว (สู้ภัย Covid)</t>
  </si>
  <si>
    <t>กิจกรรมที่ 13.5 การพัมนาคุณภาพชีวิตผู้ประสบปัญหาทางสังคมด้านที่อยู่อาศัย</t>
  </si>
  <si>
    <t>กิจกรรมที่ 15.1 การรณรงค์ปลุกจิตสำนึกและสร้างกระแสนิยมที่เอื้อต่อการป้องกันและแก้ไขปัญหายาเสพติด</t>
  </si>
  <si>
    <t>กิจกรรมที่ 15.2 การเสริมสร้างภูมิคุ้มกันทางจิตใจให้แก่เยาวชนและสมาชิกTO BE NUMBER ONE</t>
  </si>
  <si>
    <t>กิจกรรมที่ 15.3 การสร้างและพัฒนาเครือข่ายเพื่อการป้องกันและแก้ไขปัญหายาเสพติด</t>
  </si>
  <si>
    <t>กิจกรรมที่ 16.1 โครงการเพิ่มประสิทธิภาพด้วยการบริหารงานจังหวัดแบบบูรณาการและการมีส่วนร่วมในการปฏิบัติราชการ ตามนโยบายรัฐบาลของจังหวัด ประจำปีงบประมาณ พ.ศ.2566</t>
  </si>
  <si>
    <t>กิจกรรมที่ 16.3 โครงการเพิ่มประสิทธิภาพการบริหารจัดการจังหวัดแบบบูรณาการ ประจำปีงบประมาณ พ.ศ.2566</t>
  </si>
  <si>
    <t>กิจกรรมที่ 16.4 โครงการพัฒนาบุคลากรเพื่อเพิ่มประสิทธิภาพการบริหารงานจังหวัดแบบบูรณาการ</t>
  </si>
  <si>
    <t>กิจกรรมที่ 16.5 โครงการเพิ่มประสิทธิภาพภาครัฐในการบริการประชาชน ปีงบประมาณ พ.ศ.2566</t>
  </si>
  <si>
    <t>กิจกรรมที่ 16.6 โครงการเพิ่มประสิทธิภาพการบริหารงานแผนพัฒนาจังหวัดแบบบูรณาการ ประจำปีงบประมาณ พ.ศ.2566</t>
  </si>
  <si>
    <t>กิจกรรมที่ 16.7 โครงการจังหวัดเคลื่อนที่ ประจำปีงบประมาณ พ.ศ.2566</t>
  </si>
  <si>
    <t xml:space="preserve">กิจกรรมที่ 16.8 โครงการพัฒนาเครือข่ายประชาสัมพันธ์จังหวัดพังงา ประจำปีงบประมาณ พ.ศ. 2566 </t>
  </si>
  <si>
    <t>กิจกรรมที่ 15.1.1 การจัดทำสื่อ อปกรณ์ ฯลฯ เพื่อกิจกรรม TO BE NUMER ONE</t>
  </si>
  <si>
    <t>กิจกรรมย่อยที่ 15.1.2 การแข่งขัน TO BE NUMBER ONE TEEN DANCERCISE PHANGNGA (ออนไลน์)</t>
  </si>
  <si>
    <t>กิจกรรมย่อยที่ 15.1.3 การแข่งขัน TO BE NUMBER ONE TEEN DANCERCISE THAILAND CHAMPIONSHIP 2023</t>
  </si>
  <si>
    <t>กิจกรรมย่อยที่ 15.1.4 การประกวดเยาวชนต้นแบบเก่งและดีTO BE NUMBER ONE IDOL PHANGNGA</t>
  </si>
  <si>
    <t>กิจกรรมย่อยที่ 15.1.5 การประกวดเยาวชนต้นแบบเก่งและดี TO BE NUMBER ONE IDOL ระดับภาคใต้</t>
  </si>
  <si>
    <t>กิจกรรมย่อยที่ 15.2.1 กิจกรรมค่ายพัฒนาสมาชิกสู่ความเป็นหนึ่ง TO BE NUMBER ONE CAMP</t>
  </si>
  <si>
    <t>กิจกรรมย่อยที่ 15.2.2 กิจกรรมอบรมอาสาสมัครศูนย์เพื่อนใจ TO BE NUMBER ONE 8 อำเภอ</t>
  </si>
  <si>
    <t>กิจกรรมย่อยที่ 15. 3.2 กิจกรรมแลกเปลี่ยนเรียนรู้ ถอดบทเรียน พัฒนาองค์ความรู้ เพื่อการดำเนินงาน TO BE NUMEBR ONE อย่างเข้มแข็ง</t>
  </si>
  <si>
    <t>กิจกรรมย่อยที่ 15.3.3 ค่าใช้จ่ายในการเดินทางไปราชการ ประชุม อบรม สัมมนา ของผู้รับผิดชอบงาน และภาคีเครือข่าย</t>
  </si>
  <si>
    <t>กิจกรรมย่อยที่ 15.3.4 ประชุมคณะกรรมการอำนวยการ โครงการ TO BE NUMBER ONE ระดับจังหวัด</t>
  </si>
  <si>
    <t>กิจกรรมย่อยที่ 15.3.5 กิจกรรม ลงพื้นที่ติดตาม การดำเนินงานอำเภอ ชมรม TO BE NUMBER ONE จังหวัดพังงา</t>
  </si>
  <si>
    <t>กิจกรรมย่อยที่ 15.3.6 การประกวดผลการดำเนินงาน จังหวัด อำเภอ ชมรม TO BE NUMBER ONE ระดับภาคใต้</t>
  </si>
  <si>
    <t>กิจกรรมย่อยที่ 15.3.7 กิจกรรมรับการตรวจเยี่ยมการปฏิบัติงานจริงและเก็บคะแนนการประกวดผลการดำเนินงานระดับประเทศ (จังหวัด)</t>
  </si>
  <si>
    <t>กิจกรรมย่อยที่ 15.3.8 กิจกรรมรับการตรวจเยี่ยมการปฏิบัติงานจริงและเก็บคะแนนการประกวดผลการดำเนินงานระดับประเทศ (อำเภอ และชมรม)</t>
  </si>
  <si>
    <t>กิจกรรมย่อยที่ 15.3.9 กิจกรรมมหกรรมรวมพลสมาชิก TOBE NUMBER ONE ระดับประเทศ</t>
  </si>
  <si>
    <t>กิจกรรมที่ 13.3.1  การพัฒนาศักยภาพองค์กรสวัสดิการชุมชน ในการจัดสวัสดิการสังคมที่มีคุณภาพ</t>
  </si>
  <si>
    <t>กิจกรรมที่ 13.3.2 การส่งเสริมอาชีพ ตามบริบทพื้นที่สวัสดิการชุมชน</t>
  </si>
  <si>
    <t>กิจกรรมที่ 13.3.3 เวทีแลกเปลี่ยนองค์ความรู้สู่องค์กรสวัสดิการชุมชนเข้มแข็ง : พังงาแห่งความสุข ระดับจังหวัด</t>
  </si>
  <si>
    <t>กิจกรรมที่ 13.1.1 การพัฒนาศักยภาพคณะกรรมการ/คณะทำงานศูนย์พัฒนาครอบครัวในชุมชนระดับตำบล(ศพค.) และสมาชิกครอบครัวในชุมชนสู่ครอบครัวอบอุ่น</t>
  </si>
  <si>
    <t>กิจกรรมที่ 13.1.2 การพัฒนาศักยภาพ อพม./เครือข่าย เพื่อดูแลช่วยเหลือกลุ่มเปราะบาง</t>
  </si>
  <si>
    <t>กิจกรรมที่ 13.1.3 การพัฒนาศักยภาพโรงเรียนผู้สูงอายุ/ศพอส</t>
  </si>
  <si>
    <t>กิจกรรมที่ 13.1.4 การพัฒนาทักษะชีวิตเด็กและเยาวชน</t>
  </si>
  <si>
    <t>โครงการงานเปิดฤดูการท่องเที่ยวจังหวัดพังงา</t>
  </si>
  <si>
    <t>กิจกรรมที่ 7.1 จ้างเหมาจัดงานเปิดฤดูกาลท่องเที่ยวจังหวัดพังงา</t>
  </si>
  <si>
    <t>โครงการเมืองกีฬาและสันทนาการเพื่อส่งเสริมและฟื้นฟูเศรษฐกิจ</t>
  </si>
  <si>
    <t>กิจกรรมmuj 4.1 Phangnga Surf &amp; Rock Festival</t>
  </si>
  <si>
    <t>กิจกรรมที่ 4.2Phangnga Tropical Trail International</t>
  </si>
  <si>
    <t>กิจกรรมที่ 4.3 สร้างความรักความสามัคคีและความเข้าใจระหว่างกลุ่มวัย ผ่านมหกรรม คนรักพังงารักชาติ ศาสน์ กษัตริย์</t>
  </si>
  <si>
    <t>กิจกรรมที่ 4.4 Phangnga International Marathon</t>
  </si>
  <si>
    <t>กิจกรรมที่ 4.5 มหกรรมดนตรี Music on the BEACH</t>
  </si>
  <si>
    <t xml:space="preserve"> กิจกรรมที่ 4.6 งานแสดงบอลลูนระดับโลก Khao lak Open Sky Festival</t>
  </si>
  <si>
    <t xml:space="preserve"> -</t>
  </si>
  <si>
    <t>กิจกรรมย่อยที่ 14.1.1 ประชุมสร้างความรู้ความเข้าใจเกี่ยวกับการจัดตั้งธนาคารเมล็ดพันธุ์  เพื่อเป็นคลังอาหารและการแบ่งปันประจำชุมชน จำนวน 8 รุ่น กลุ่มเป้าหมาย 920 คน</t>
  </si>
  <si>
    <t>กิจกรรมย่อยที่ 14.1.2 ประชุมสร้างความรู้ความเข้าใจและสาธิตการเพาะเมล็ดการขยายพันธุ์ และการทำปุ๋ยหมักชีวภาพ จำนวน 1 วัน/หมู่บ้าน 46 หมู่บ้าน</t>
  </si>
  <si>
    <t>กิจกรรมย่อยที่ 14.1.3  กิจกรรมสนับสนุนวัสดุในการจัดตั้งธนาคารเมล็ดพันธุ์ จำนวน 1 วัน/หมู่บ้าน รวม 46 หมู่บ้าน</t>
  </si>
  <si>
    <r>
      <t>กิจกรรมที่ 1.6</t>
    </r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>การเปิดตัวผลิตภัณฑ์ภายใต้พังงาแบรนด์</t>
    </r>
  </si>
  <si>
    <t>กิจกรรมที่ 16.9 โครงการฝึกอบรมเชิงปฏิบัติการ หลักสูตร "การเพิ่มประสิทธิภาพการใช้งานระบบคำนวณราคากลางงานก่อสร้างของทางราชการด้วยอิเล็กทรอนิกส์ สำหรับองค์กรปกครองส่วนท้องถิ่นในจังหวัด"</t>
  </si>
  <si>
    <t>กิจกรรมที่ 16.10 โครงการเพิ่มประสิทธิภาพการบริหารราชการเพื่อขับเคลื่อนพังงาสู่เมืองแห่งความสุขอย่างยั่งยืน</t>
  </si>
  <si>
    <t>กิจกรรมที่ 16.11 โครงการประชุมเชิงปฏิบัติการเพื่อติดตามมาตรการดูแลความปลอดภัยนักท่องเที่ยวในแหล่งท่องเที่ยวทางทะเลจังหวัดพังงา ประจำปีงบประมาณ พ.ศ.2566</t>
  </si>
  <si>
    <t>กิจกรรมที่ 16.12 โครงการบริหารงานประชาสัมพันธ์เชิงพื้นที่แบบบูณาการจังหวัด ประจำปีงบประมาณ พ.ศ.2566</t>
  </si>
  <si>
    <t xml:space="preserve">กิจกรรมที่ 16.2 โครงการเพิ่มประสิทธภาพการทบทวนแผนพัฒนาจังหวัด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และขับเคลื่อนการบริหารงานจังหวัดแบบบูรณาการประจำปีงบประมาณ พ.ศ.2566 </t>
  </si>
  <si>
    <t xml:space="preserve">กิจกรรมที่ 14.2.1 กิจกรรมประชุมสร้างความรู้ความเข้าใจให้กับหมู่บ้านเป้าหมาย โดยประชุมสร้างความเข้าใจเกี่ยวกับการจัดตั้งครัวชุมชน 1 วัน /หมู่บ้าน </t>
  </si>
  <si>
    <t xml:space="preserve">กิจกรรมที่ 14.2.2 กิจกรรมสนับสนุนวัสดุอุปกรณ์ในการจัดตั้งคลังอาหาร "ครัวชุมชน" ต้นแบบประจำชุมชน จำนวน 1 วัน/หมู่บ้าน จำนวน 8 หมู่บ้าน </t>
  </si>
  <si>
    <t>กิจกรรมย่อยที่ 15.3.1 กิจกรรมเติมไฟเติมฝันครอบครัว TO BE NUMBER ONE ก้าวไปด้วยกัน ก้าวไปได้ไกล</t>
  </si>
  <si>
    <t>แบบรายงานงบประมาณเหลือจ่ายจากการดำเนินโครงการตามแผนปฏิบัติราชการประจำปีงบประมาณ พ.ศ. 2566 ของจังหวัด</t>
  </si>
  <si>
    <t>หน่วยงาน....................................(ข้อมูล ณ วันที่ ...................เดือน.................................พ.ศ. 2566)</t>
  </si>
  <si>
    <t>(2) ผลการดำเนิงาน (สถานะโครงการ/กิจกรรม)</t>
  </si>
  <si>
    <t>(2.1) 
ผลการเบิกจ่าย 
(บาท)</t>
  </si>
  <si>
    <t xml:space="preserve">หมายเหตุ  ให้หน่วยงานดำเนินโครงการใช้แบบรายงานนี้ จัดทำรายงานเฉพาะโครงการที่อยู่ในความรับผิดชอบเท่านั้น </t>
  </si>
  <si>
    <t>(3) 
จำนวนเงินคงเหลือ(บาท)</t>
  </si>
  <si>
    <t>เงินเหลือจ่าย 1/66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</si>
</sst>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15.5"/>
      <name val="TH SarabunPSK"/>
      <family val="2"/>
    </font>
    <font>
      <b/>
      <sz val="15.5"/>
      <color theme="1"/>
      <name val="TH SarabunPSK"/>
      <family val="2"/>
    </font>
    <font>
      <sz val="14"/>
      <name val="TH SarabunIT๙"/>
      <family val="2"/>
    </font>
    <font>
      <sz val="16"/>
      <name val="TH SarabunPSK"/>
      <family val="2"/>
    </font>
    <font>
      <sz val="18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2" borderId="2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top" wrapText="1"/>
    </xf>
    <xf numFmtId="3" fontId="12" fillId="7" borderId="2" xfId="0" applyNumberFormat="1" applyFont="1" applyFill="1" applyBorder="1" applyAlignment="1">
      <alignment horizontal="center" vertical="top" wrapText="1"/>
    </xf>
    <xf numFmtId="0" fontId="3" fillId="8" borderId="0" xfId="0" applyFont="1" applyFill="1"/>
    <xf numFmtId="0" fontId="2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/>
    </xf>
    <xf numFmtId="0" fontId="11" fillId="8" borderId="2" xfId="0" applyFont="1" applyFill="1" applyBorder="1" applyAlignment="1">
      <alignment horizontal="left" vertical="top" wrapText="1"/>
    </xf>
    <xf numFmtId="187" fontId="11" fillId="8" borderId="2" xfId="1" applyNumberFormat="1" applyFont="1" applyFill="1" applyBorder="1" applyAlignment="1">
      <alignment horizontal="right" vertical="top" wrapText="1"/>
    </xf>
    <xf numFmtId="0" fontId="11" fillId="8" borderId="2" xfId="1" applyNumberFormat="1" applyFont="1" applyFill="1" applyBorder="1" applyAlignment="1">
      <alignment horizontal="center" vertical="top" wrapText="1"/>
    </xf>
    <xf numFmtId="187" fontId="2" fillId="5" borderId="2" xfId="1" applyNumberFormat="1" applyFont="1" applyFill="1" applyBorder="1" applyAlignment="1">
      <alignment horizontal="right" vertical="top" wrapText="1"/>
    </xf>
    <xf numFmtId="0" fontId="11" fillId="0" borderId="2" xfId="0" applyFont="1" applyBorder="1" applyAlignment="1">
      <alignment horizontal="left" vertical="top" wrapText="1"/>
    </xf>
    <xf numFmtId="0" fontId="2" fillId="8" borderId="2" xfId="0" applyFont="1" applyFill="1" applyBorder="1" applyAlignment="1">
      <alignment horizontal="center" vertical="top" wrapText="1"/>
    </xf>
    <xf numFmtId="43" fontId="3" fillId="0" borderId="0" xfId="0" applyNumberFormat="1" applyFont="1"/>
    <xf numFmtId="0" fontId="5" fillId="8" borderId="0" xfId="0" applyFont="1" applyFill="1" applyAlignment="1">
      <alignment horizontal="center" vertical="center"/>
    </xf>
    <xf numFmtId="187" fontId="5" fillId="8" borderId="0" xfId="0" applyNumberFormat="1" applyFont="1" applyFill="1" applyAlignment="1">
      <alignment vertical="center"/>
    </xf>
    <xf numFmtId="17" fontId="5" fillId="8" borderId="0" xfId="0" applyNumberFormat="1" applyFont="1" applyFill="1" applyAlignment="1">
      <alignment vertical="center"/>
    </xf>
    <xf numFmtId="0" fontId="5" fillId="8" borderId="0" xfId="0" applyFont="1" applyFill="1" applyAlignment="1">
      <alignment horizontal="left" vertical="center"/>
    </xf>
    <xf numFmtId="0" fontId="2" fillId="5" borderId="2" xfId="1" applyNumberFormat="1" applyFont="1" applyFill="1" applyBorder="1" applyAlignment="1">
      <alignment horizontal="left" vertical="top" wrapText="1"/>
    </xf>
    <xf numFmtId="0" fontId="11" fillId="8" borderId="2" xfId="1" applyNumberFormat="1" applyFont="1" applyFill="1" applyBorder="1" applyAlignment="1">
      <alignment horizontal="left" vertical="top" wrapText="1"/>
    </xf>
    <xf numFmtId="3" fontId="11" fillId="8" borderId="2" xfId="0" applyNumberFormat="1" applyFont="1" applyFill="1" applyBorder="1" applyAlignment="1">
      <alignment horizontal="right" vertical="top" wrapText="1"/>
    </xf>
    <xf numFmtId="0" fontId="11" fillId="0" borderId="3" xfId="0" applyFont="1" applyBorder="1" applyAlignment="1">
      <alignment horizontal="left" vertical="top" wrapText="1"/>
    </xf>
    <xf numFmtId="187" fontId="2" fillId="8" borderId="2" xfId="1" applyNumberFormat="1" applyFont="1" applyFill="1" applyBorder="1" applyAlignment="1">
      <alignment horizontal="right" vertical="top" wrapText="1"/>
    </xf>
    <xf numFmtId="187" fontId="2" fillId="5" borderId="2" xfId="1" applyNumberFormat="1" applyFont="1" applyFill="1" applyBorder="1" applyAlignment="1">
      <alignment horizontal="right" vertical="center" wrapText="1"/>
    </xf>
    <xf numFmtId="187" fontId="2" fillId="5" borderId="2" xfId="0" applyNumberFormat="1" applyFont="1" applyFill="1" applyBorder="1" applyAlignment="1">
      <alignment vertical="center"/>
    </xf>
    <xf numFmtId="0" fontId="2" fillId="9" borderId="2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horizontal="left" vertical="top" wrapText="1"/>
    </xf>
    <xf numFmtId="187" fontId="2" fillId="9" borderId="2" xfId="1" applyNumberFormat="1" applyFont="1" applyFill="1" applyBorder="1" applyAlignment="1">
      <alignment horizontal="right" vertical="top" wrapText="1"/>
    </xf>
    <xf numFmtId="187" fontId="2" fillId="9" borderId="2" xfId="1" applyNumberFormat="1" applyFont="1" applyFill="1" applyBorder="1" applyAlignment="1">
      <alignment horizontal="center" vertical="top" wrapText="1"/>
    </xf>
    <xf numFmtId="3" fontId="2" fillId="9" borderId="2" xfId="0" applyNumberFormat="1" applyFont="1" applyFill="1" applyBorder="1" applyAlignment="1">
      <alignment horizontal="right" vertical="top" wrapText="1"/>
    </xf>
    <xf numFmtId="17" fontId="11" fillId="9" borderId="2" xfId="1" applyNumberFormat="1" applyFont="1" applyFill="1" applyBorder="1" applyAlignment="1">
      <alignment horizontal="left" vertical="top" wrapText="1"/>
    </xf>
    <xf numFmtId="187" fontId="11" fillId="9" borderId="2" xfId="1" applyNumberFormat="1" applyFont="1" applyFill="1" applyBorder="1" applyAlignment="1">
      <alignment horizontal="right" vertical="top" wrapText="1"/>
    </xf>
    <xf numFmtId="0" fontId="2" fillId="9" borderId="2" xfId="1" applyNumberFormat="1" applyFont="1" applyFill="1" applyBorder="1" applyAlignment="1">
      <alignment horizontal="left" vertical="top" wrapText="1"/>
    </xf>
    <xf numFmtId="43" fontId="14" fillId="9" borderId="1" xfId="1" applyFont="1" applyFill="1" applyBorder="1" applyAlignment="1">
      <alignment horizontal="center" vertical="top" wrapText="1"/>
    </xf>
    <xf numFmtId="43" fontId="2" fillId="9" borderId="2" xfId="1" applyFont="1" applyFill="1" applyBorder="1" applyAlignment="1">
      <alignment horizontal="right" vertical="top" wrapText="1"/>
    </xf>
    <xf numFmtId="0" fontId="11" fillId="8" borderId="2" xfId="0" applyFont="1" applyFill="1" applyBorder="1" applyAlignment="1">
      <alignment vertical="top" wrapText="1"/>
    </xf>
    <xf numFmtId="187" fontId="11" fillId="8" borderId="1" xfId="1" applyNumberFormat="1" applyFont="1" applyFill="1" applyBorder="1" applyAlignment="1">
      <alignment vertical="top" wrapText="1"/>
    </xf>
    <xf numFmtId="187" fontId="11" fillId="8" borderId="2" xfId="0" applyNumberFormat="1" applyFont="1" applyFill="1" applyBorder="1" applyAlignment="1">
      <alignment horizontal="right" vertical="top" wrapText="1"/>
    </xf>
    <xf numFmtId="187" fontId="11" fillId="8" borderId="2" xfId="1" applyNumberFormat="1" applyFont="1" applyFill="1" applyBorder="1" applyAlignment="1">
      <alignment vertical="top" wrapText="1"/>
    </xf>
    <xf numFmtId="0" fontId="3" fillId="6" borderId="0" xfId="0" applyFont="1" applyFill="1"/>
    <xf numFmtId="43" fontId="2" fillId="5" borderId="2" xfId="0" applyNumberFormat="1" applyFont="1" applyFill="1" applyBorder="1" applyAlignment="1">
      <alignment vertical="center"/>
    </xf>
    <xf numFmtId="17" fontId="2" fillId="8" borderId="2" xfId="1" applyNumberFormat="1" applyFont="1" applyFill="1" applyBorder="1" applyAlignment="1">
      <alignment horizontal="center" vertical="top" wrapText="1"/>
    </xf>
    <xf numFmtId="17" fontId="11" fillId="8" borderId="2" xfId="1" applyNumberFormat="1" applyFont="1" applyFill="1" applyBorder="1" applyAlignment="1">
      <alignment horizontal="left" vertical="top" wrapText="1"/>
    </xf>
    <xf numFmtId="0" fontId="11" fillId="8" borderId="4" xfId="0" applyFont="1" applyFill="1" applyBorder="1" applyAlignment="1">
      <alignment horizontal="left" vertical="top" wrapText="1"/>
    </xf>
    <xf numFmtId="43" fontId="11" fillId="8" borderId="2" xfId="1" applyFont="1" applyFill="1" applyBorder="1" applyAlignment="1">
      <alignment horizontal="right" vertical="top" wrapText="1"/>
    </xf>
    <xf numFmtId="0" fontId="18" fillId="8" borderId="2" xfId="0" applyFont="1" applyFill="1" applyBorder="1" applyAlignment="1">
      <alignment horizontal="left" vertical="top" wrapText="1"/>
    </xf>
    <xf numFmtId="187" fontId="16" fillId="8" borderId="2" xfId="1" applyNumberFormat="1" applyFont="1" applyFill="1" applyBorder="1" applyAlignment="1">
      <alignment horizontal="center" vertical="top" wrapText="1"/>
    </xf>
    <xf numFmtId="187" fontId="15" fillId="8" borderId="2" xfId="1" applyNumberFormat="1" applyFont="1" applyFill="1" applyBorder="1" applyAlignment="1">
      <alignment horizontal="center" vertical="top" wrapText="1"/>
    </xf>
    <xf numFmtId="187" fontId="11" fillId="8" borderId="4" xfId="1" applyNumberFormat="1" applyFont="1" applyFill="1" applyBorder="1" applyAlignment="1">
      <alignment horizontal="right" vertical="top" wrapText="1"/>
    </xf>
    <xf numFmtId="187" fontId="16" fillId="8" borderId="4" xfId="1" applyNumberFormat="1" applyFont="1" applyFill="1" applyBorder="1" applyAlignment="1">
      <alignment horizontal="center" vertical="top" wrapText="1"/>
    </xf>
    <xf numFmtId="0" fontId="11" fillId="8" borderId="3" xfId="0" applyFont="1" applyFill="1" applyBorder="1" applyAlignment="1">
      <alignment horizontal="left" vertical="top" wrapText="1"/>
    </xf>
    <xf numFmtId="187" fontId="11" fillId="8" borderId="3" xfId="1" applyNumberFormat="1" applyFont="1" applyFill="1" applyBorder="1" applyAlignment="1">
      <alignment horizontal="right" vertical="top" wrapText="1"/>
    </xf>
    <xf numFmtId="187" fontId="16" fillId="8" borderId="3" xfId="1" applyNumberFormat="1" applyFont="1" applyFill="1" applyBorder="1" applyAlignment="1">
      <alignment horizontal="center" vertical="top" wrapText="1"/>
    </xf>
    <xf numFmtId="187" fontId="15" fillId="8" borderId="3" xfId="1" applyNumberFormat="1" applyFont="1" applyFill="1" applyBorder="1" applyAlignment="1">
      <alignment horizontal="center" vertical="top" wrapText="1"/>
    </xf>
    <xf numFmtId="0" fontId="11" fillId="5" borderId="2" xfId="1" applyNumberFormat="1" applyFont="1" applyFill="1" applyBorder="1" applyAlignment="1">
      <alignment horizontal="left" vertical="top" wrapText="1"/>
    </xf>
    <xf numFmtId="0" fontId="17" fillId="5" borderId="2" xfId="0" applyFont="1" applyFill="1" applyBorder="1" applyAlignment="1">
      <alignment horizontal="left" vertical="top" wrapText="1"/>
    </xf>
    <xf numFmtId="0" fontId="19" fillId="8" borderId="2" xfId="1" applyNumberFormat="1" applyFont="1" applyFill="1" applyBorder="1" applyAlignment="1">
      <alignment horizontal="left" vertical="top" wrapText="1"/>
    </xf>
    <xf numFmtId="43" fontId="3" fillId="0" borderId="0" xfId="0" applyNumberFormat="1" applyFont="1" applyAlignment="1">
      <alignment horizontal="center"/>
    </xf>
    <xf numFmtId="0" fontId="13" fillId="7" borderId="8" xfId="0" applyFont="1" applyFill="1" applyBorder="1" applyAlignment="1">
      <alignment horizontal="center" vertical="center"/>
    </xf>
    <xf numFmtId="3" fontId="11" fillId="8" borderId="2" xfId="1" applyNumberFormat="1" applyFont="1" applyFill="1" applyBorder="1" applyAlignment="1">
      <alignment horizontal="center" vertical="top" wrapText="1"/>
    </xf>
    <xf numFmtId="49" fontId="11" fillId="8" borderId="2" xfId="1" applyNumberFormat="1" applyFont="1" applyFill="1" applyBorder="1" applyAlignment="1">
      <alignment horizontal="center" vertical="top" wrapText="1"/>
    </xf>
    <xf numFmtId="3" fontId="11" fillId="9" borderId="2" xfId="1" applyNumberFormat="1" applyFont="1" applyFill="1" applyBorder="1" applyAlignment="1">
      <alignment horizontal="center" vertical="top" wrapText="1"/>
    </xf>
    <xf numFmtId="188" fontId="11" fillId="8" borderId="2" xfId="1" applyNumberFormat="1" applyFont="1" applyFill="1" applyBorder="1" applyAlignment="1">
      <alignment horizontal="center" vertical="top" wrapText="1"/>
    </xf>
    <xf numFmtId="188" fontId="2" fillId="5" borderId="2" xfId="1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top"/>
    </xf>
    <xf numFmtId="187" fontId="20" fillId="8" borderId="2" xfId="1" applyNumberFormat="1" applyFont="1" applyFill="1" applyBorder="1" applyAlignment="1">
      <alignment horizontal="right" vertical="top" wrapText="1"/>
    </xf>
    <xf numFmtId="43" fontId="11" fillId="8" borderId="2" xfId="1" applyFont="1" applyFill="1" applyBorder="1" applyAlignment="1">
      <alignment horizontal="left" vertical="top" wrapText="1"/>
    </xf>
    <xf numFmtId="43" fontId="2" fillId="5" borderId="2" xfId="1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119</xdr:row>
      <xdr:rowOff>91167</xdr:rowOff>
    </xdr:from>
    <xdr:to>
      <xdr:col>6</xdr:col>
      <xdr:colOff>2029164</xdr:colOff>
      <xdr:row>124</xdr:row>
      <xdr:rowOff>81302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25450" y="64318242"/>
          <a:ext cx="4667589" cy="16284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 ..............................................................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ส่วนราชการ...........................................................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โทร ...................................................................</a:t>
          </a:r>
        </a:p>
        <a:p>
          <a:pPr algn="ctr"/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K174"/>
  <sheetViews>
    <sheetView tabSelected="1" topLeftCell="A109" zoomScaleNormal="100" zoomScaleSheetLayoutView="100" workbookViewId="0">
      <selection activeCell="E121" sqref="E121"/>
    </sheetView>
  </sheetViews>
  <sheetFormatPr defaultColWidth="9" defaultRowHeight="21.75" x14ac:dyDescent="0.5"/>
  <cols>
    <col min="1" max="1" width="5.75" style="1" customWidth="1"/>
    <col min="2" max="2" width="102.875" style="1" customWidth="1"/>
    <col min="3" max="3" width="20.75" style="1" customWidth="1"/>
    <col min="4" max="4" width="18.25" style="1" customWidth="1"/>
    <col min="5" max="5" width="21.5" style="1" customWidth="1"/>
    <col min="6" max="6" width="37.75" style="1" customWidth="1"/>
    <col min="7" max="7" width="29.25" style="1" customWidth="1"/>
    <col min="8" max="16384" width="9" style="1"/>
  </cols>
  <sheetData>
    <row r="1" spans="1:7" ht="27.75" x14ac:dyDescent="0.5">
      <c r="A1" s="136" t="s">
        <v>282</v>
      </c>
      <c r="B1" s="136"/>
      <c r="C1" s="136"/>
      <c r="D1" s="136"/>
      <c r="E1" s="136"/>
      <c r="F1" s="136"/>
      <c r="G1" s="136"/>
    </row>
    <row r="2" spans="1:7" ht="25.5" customHeight="1" x14ac:dyDescent="0.5">
      <c r="A2" s="136" t="s">
        <v>283</v>
      </c>
      <c r="B2" s="136"/>
      <c r="C2" s="136"/>
      <c r="D2" s="136"/>
      <c r="E2" s="136"/>
      <c r="F2" s="136"/>
      <c r="G2" s="136"/>
    </row>
    <row r="3" spans="1:7" ht="22.5" customHeight="1" x14ac:dyDescent="0.5">
      <c r="A3" s="13"/>
      <c r="B3" s="13"/>
      <c r="C3" s="13"/>
      <c r="D3" s="13"/>
      <c r="E3" s="13"/>
      <c r="F3" s="13"/>
      <c r="G3" s="13" t="s">
        <v>288</v>
      </c>
    </row>
    <row r="4" spans="1:7" ht="49.5" customHeight="1" x14ac:dyDescent="0.5">
      <c r="A4" s="137" t="s">
        <v>0</v>
      </c>
      <c r="B4" s="138" t="s">
        <v>164</v>
      </c>
      <c r="C4" s="138"/>
      <c r="D4" s="138"/>
      <c r="E4" s="138"/>
      <c r="F4" s="125" t="s">
        <v>284</v>
      </c>
      <c r="G4" s="139" t="s">
        <v>287</v>
      </c>
    </row>
    <row r="5" spans="1:7" ht="128.25" customHeight="1" x14ac:dyDescent="0.5">
      <c r="A5" s="137"/>
      <c r="B5" s="68" t="s">
        <v>165</v>
      </c>
      <c r="C5" s="69" t="s">
        <v>166</v>
      </c>
      <c r="D5" s="69" t="s">
        <v>167</v>
      </c>
      <c r="E5" s="69" t="s">
        <v>168</v>
      </c>
      <c r="F5" s="70" t="s">
        <v>285</v>
      </c>
      <c r="G5" s="139"/>
    </row>
    <row r="6" spans="1:7" ht="46.5" customHeight="1" x14ac:dyDescent="0.5">
      <c r="A6" s="92">
        <v>1</v>
      </c>
      <c r="B6" s="93" t="s">
        <v>185</v>
      </c>
      <c r="C6" s="94">
        <v>6668600</v>
      </c>
      <c r="D6" s="94">
        <v>0</v>
      </c>
      <c r="E6" s="94">
        <f>E7+E8+E9+E10+E11+E12</f>
        <v>6668600</v>
      </c>
      <c r="F6" s="95"/>
      <c r="G6" s="126"/>
    </row>
    <row r="7" spans="1:7" ht="61.5" customHeight="1" x14ac:dyDescent="0.5">
      <c r="A7" s="108"/>
      <c r="B7" s="74" t="s">
        <v>186</v>
      </c>
      <c r="C7" s="75">
        <v>20000</v>
      </c>
      <c r="D7" s="75">
        <v>0</v>
      </c>
      <c r="E7" s="75">
        <f t="shared" ref="E7:E12" si="0">C7+D7</f>
        <v>20000</v>
      </c>
      <c r="F7" s="132"/>
      <c r="G7" s="109"/>
    </row>
    <row r="8" spans="1:7" ht="57" customHeight="1" x14ac:dyDescent="0.5">
      <c r="A8" s="108"/>
      <c r="B8" s="74" t="s">
        <v>187</v>
      </c>
      <c r="C8" s="75">
        <v>218600</v>
      </c>
      <c r="D8" s="75">
        <v>0</v>
      </c>
      <c r="E8" s="75">
        <f t="shared" si="0"/>
        <v>218600</v>
      </c>
      <c r="F8" s="75"/>
      <c r="G8" s="109"/>
    </row>
    <row r="9" spans="1:7" ht="45" customHeight="1" x14ac:dyDescent="0.5">
      <c r="A9" s="108"/>
      <c r="B9" s="74" t="s">
        <v>188</v>
      </c>
      <c r="C9" s="75">
        <v>1250000</v>
      </c>
      <c r="D9" s="75">
        <v>0</v>
      </c>
      <c r="E9" s="75">
        <f t="shared" si="0"/>
        <v>1250000</v>
      </c>
      <c r="F9" s="75"/>
      <c r="G9" s="109"/>
    </row>
    <row r="10" spans="1:7" ht="45" customHeight="1" x14ac:dyDescent="0.5">
      <c r="A10" s="108"/>
      <c r="B10" s="74" t="s">
        <v>189</v>
      </c>
      <c r="C10" s="75">
        <v>3000000</v>
      </c>
      <c r="D10" s="75">
        <v>0</v>
      </c>
      <c r="E10" s="75">
        <f t="shared" si="0"/>
        <v>3000000</v>
      </c>
      <c r="F10" s="75"/>
      <c r="G10" s="109"/>
    </row>
    <row r="11" spans="1:7" ht="45.75" customHeight="1" x14ac:dyDescent="0.5">
      <c r="A11" s="108"/>
      <c r="B11" s="74" t="s">
        <v>190</v>
      </c>
      <c r="C11" s="75">
        <v>2000000</v>
      </c>
      <c r="D11" s="75">
        <v>0</v>
      </c>
      <c r="E11" s="75">
        <f t="shared" si="0"/>
        <v>2000000</v>
      </c>
      <c r="F11" s="75"/>
      <c r="G11" s="109"/>
    </row>
    <row r="12" spans="1:7" ht="46.5" customHeight="1" x14ac:dyDescent="0.5">
      <c r="A12" s="108"/>
      <c r="B12" s="74" t="s">
        <v>273</v>
      </c>
      <c r="C12" s="75">
        <v>180000</v>
      </c>
      <c r="D12" s="75">
        <v>0</v>
      </c>
      <c r="E12" s="75">
        <f t="shared" si="0"/>
        <v>180000</v>
      </c>
      <c r="F12" s="75"/>
      <c r="G12" s="109"/>
    </row>
    <row r="13" spans="1:7" ht="52.5" customHeight="1" x14ac:dyDescent="0.5">
      <c r="A13" s="92">
        <v>2</v>
      </c>
      <c r="B13" s="93" t="s">
        <v>169</v>
      </c>
      <c r="C13" s="96">
        <f>C14+C15+C16+C17+C18+C19+C20+C21</f>
        <v>1519300</v>
      </c>
      <c r="D13" s="96">
        <f>D14+D15+D16+D17+D18+D19+D20+D21</f>
        <v>7880000</v>
      </c>
      <c r="E13" s="96">
        <f>E14+E15+E16+E17+E18+E19+E20+E21</f>
        <v>9399300</v>
      </c>
      <c r="F13" s="94"/>
      <c r="G13" s="93"/>
    </row>
    <row r="14" spans="1:7" ht="48.75" customHeight="1" x14ac:dyDescent="0.5">
      <c r="A14" s="79"/>
      <c r="B14" s="74" t="s">
        <v>191</v>
      </c>
      <c r="C14" s="75">
        <v>100000</v>
      </c>
      <c r="D14" s="75">
        <v>0</v>
      </c>
      <c r="E14" s="75">
        <f t="shared" ref="E14:E28" si="1">C14+D14</f>
        <v>100000</v>
      </c>
      <c r="F14" s="75"/>
      <c r="G14" s="126"/>
    </row>
    <row r="15" spans="1:7" ht="76.5" customHeight="1" x14ac:dyDescent="0.5">
      <c r="A15" s="79"/>
      <c r="B15" s="74" t="s">
        <v>192</v>
      </c>
      <c r="C15" s="75">
        <v>774000</v>
      </c>
      <c r="D15" s="75">
        <v>0</v>
      </c>
      <c r="E15" s="75">
        <f t="shared" si="1"/>
        <v>774000</v>
      </c>
      <c r="F15" s="75"/>
      <c r="G15" s="86"/>
    </row>
    <row r="16" spans="1:7" ht="72.75" customHeight="1" x14ac:dyDescent="0.5">
      <c r="A16" s="79"/>
      <c r="B16" s="74" t="s">
        <v>193</v>
      </c>
      <c r="C16" s="75">
        <v>285300</v>
      </c>
      <c r="D16" s="75">
        <v>0</v>
      </c>
      <c r="E16" s="75">
        <f t="shared" si="1"/>
        <v>285300</v>
      </c>
      <c r="F16" s="75"/>
      <c r="G16" s="86"/>
    </row>
    <row r="17" spans="1:7" ht="39" customHeight="1" x14ac:dyDescent="0.5">
      <c r="A17" s="79"/>
      <c r="B17" s="74" t="s">
        <v>194</v>
      </c>
      <c r="C17" s="75">
        <v>200000</v>
      </c>
      <c r="D17" s="75">
        <v>0</v>
      </c>
      <c r="E17" s="75">
        <f t="shared" si="1"/>
        <v>200000</v>
      </c>
      <c r="F17" s="75"/>
      <c r="G17" s="86"/>
    </row>
    <row r="18" spans="1:7" ht="39.75" customHeight="1" x14ac:dyDescent="0.5">
      <c r="A18" s="79"/>
      <c r="B18" s="74" t="s">
        <v>195</v>
      </c>
      <c r="C18" s="75">
        <v>96000</v>
      </c>
      <c r="D18" s="75">
        <v>0</v>
      </c>
      <c r="E18" s="75">
        <f t="shared" si="1"/>
        <v>96000</v>
      </c>
      <c r="F18" s="75"/>
      <c r="G18" s="126"/>
    </row>
    <row r="19" spans="1:7" ht="45.75" customHeight="1" x14ac:dyDescent="0.5">
      <c r="A19" s="79"/>
      <c r="B19" s="74" t="s">
        <v>196</v>
      </c>
      <c r="C19" s="75">
        <v>44000</v>
      </c>
      <c r="D19" s="75">
        <v>0</v>
      </c>
      <c r="E19" s="75">
        <f t="shared" si="1"/>
        <v>44000</v>
      </c>
      <c r="F19" s="75"/>
      <c r="G19" s="109"/>
    </row>
    <row r="20" spans="1:7" ht="42.75" customHeight="1" x14ac:dyDescent="0.5">
      <c r="A20" s="79"/>
      <c r="B20" s="74" t="s">
        <v>197</v>
      </c>
      <c r="C20" s="75">
        <v>20000</v>
      </c>
      <c r="D20" s="75">
        <v>0</v>
      </c>
      <c r="E20" s="75">
        <f t="shared" si="1"/>
        <v>20000</v>
      </c>
      <c r="F20" s="75"/>
      <c r="G20" s="109"/>
    </row>
    <row r="21" spans="1:7" ht="43.5" customHeight="1" x14ac:dyDescent="0.5">
      <c r="A21" s="79"/>
      <c r="B21" s="74" t="s">
        <v>198</v>
      </c>
      <c r="C21" s="75">
        <v>0</v>
      </c>
      <c r="D21" s="75">
        <v>7880000</v>
      </c>
      <c r="E21" s="75">
        <f t="shared" si="1"/>
        <v>7880000</v>
      </c>
      <c r="F21" s="75"/>
      <c r="G21" s="129"/>
    </row>
    <row r="22" spans="1:7" ht="56.25" customHeight="1" x14ac:dyDescent="0.5">
      <c r="A22" s="92">
        <v>3</v>
      </c>
      <c r="B22" s="93" t="s">
        <v>174</v>
      </c>
      <c r="C22" s="94">
        <v>0</v>
      </c>
      <c r="D22" s="94">
        <v>54156000</v>
      </c>
      <c r="E22" s="94">
        <f t="shared" si="1"/>
        <v>54156000</v>
      </c>
      <c r="F22" s="94"/>
      <c r="G22" s="97"/>
    </row>
    <row r="23" spans="1:7" ht="55.5" customHeight="1" x14ac:dyDescent="0.5">
      <c r="A23" s="79"/>
      <c r="B23" s="74" t="s">
        <v>175</v>
      </c>
      <c r="C23" s="75">
        <v>0</v>
      </c>
      <c r="D23" s="75">
        <v>10165000</v>
      </c>
      <c r="E23" s="75">
        <f t="shared" si="1"/>
        <v>10165000</v>
      </c>
      <c r="F23" s="75"/>
      <c r="G23" s="109"/>
    </row>
    <row r="24" spans="1:7" ht="59.25" customHeight="1" x14ac:dyDescent="0.5">
      <c r="A24" s="79"/>
      <c r="B24" s="74" t="s">
        <v>176</v>
      </c>
      <c r="C24" s="75">
        <v>0</v>
      </c>
      <c r="D24" s="75">
        <v>8466600</v>
      </c>
      <c r="E24" s="75">
        <f t="shared" si="1"/>
        <v>8466600</v>
      </c>
      <c r="F24" s="75"/>
      <c r="G24" s="109"/>
    </row>
    <row r="25" spans="1:7" ht="59.25" customHeight="1" x14ac:dyDescent="0.5">
      <c r="A25" s="79"/>
      <c r="B25" s="74" t="s">
        <v>177</v>
      </c>
      <c r="C25" s="75">
        <v>0</v>
      </c>
      <c r="D25" s="75">
        <v>8466600</v>
      </c>
      <c r="E25" s="75">
        <f t="shared" si="1"/>
        <v>8466600</v>
      </c>
      <c r="F25" s="75"/>
      <c r="G25" s="109"/>
    </row>
    <row r="26" spans="1:7" ht="57" customHeight="1" x14ac:dyDescent="0.5">
      <c r="A26" s="79"/>
      <c r="B26" s="74" t="s">
        <v>178</v>
      </c>
      <c r="C26" s="75">
        <v>0</v>
      </c>
      <c r="D26" s="75">
        <v>10165000</v>
      </c>
      <c r="E26" s="75">
        <f t="shared" si="1"/>
        <v>10165000</v>
      </c>
      <c r="F26" s="75"/>
      <c r="G26" s="109"/>
    </row>
    <row r="27" spans="1:7" ht="53.25" customHeight="1" x14ac:dyDescent="0.5">
      <c r="A27" s="79"/>
      <c r="B27" s="74" t="s">
        <v>179</v>
      </c>
      <c r="C27" s="75">
        <v>0</v>
      </c>
      <c r="D27" s="75">
        <v>7733600</v>
      </c>
      <c r="E27" s="75">
        <f t="shared" si="1"/>
        <v>7733600</v>
      </c>
      <c r="F27" s="75"/>
      <c r="G27" s="109"/>
    </row>
    <row r="28" spans="1:7" ht="47.25" customHeight="1" x14ac:dyDescent="0.5">
      <c r="A28" s="79"/>
      <c r="B28" s="74" t="s">
        <v>180</v>
      </c>
      <c r="C28" s="75">
        <v>0</v>
      </c>
      <c r="D28" s="75">
        <v>9159200</v>
      </c>
      <c r="E28" s="75">
        <f t="shared" si="1"/>
        <v>9159200</v>
      </c>
      <c r="F28" s="75"/>
      <c r="G28" s="109"/>
    </row>
    <row r="29" spans="1:7" ht="51" customHeight="1" x14ac:dyDescent="0.5">
      <c r="A29" s="92">
        <v>4</v>
      </c>
      <c r="B29" s="93" t="s">
        <v>262</v>
      </c>
      <c r="C29" s="94">
        <v>12000000</v>
      </c>
      <c r="D29" s="94">
        <v>0</v>
      </c>
      <c r="E29" s="94">
        <f>E30+E31+E32+E33+E34+E35</f>
        <v>12000000</v>
      </c>
      <c r="F29" s="98"/>
      <c r="G29" s="97"/>
    </row>
    <row r="30" spans="1:7" ht="48" customHeight="1" x14ac:dyDescent="0.5">
      <c r="A30" s="79"/>
      <c r="B30" s="74" t="s">
        <v>263</v>
      </c>
      <c r="C30" s="75">
        <v>1100000</v>
      </c>
      <c r="D30" s="75">
        <v>0</v>
      </c>
      <c r="E30" s="75">
        <f t="shared" ref="E30:E38" si="2">C30+D30</f>
        <v>1100000</v>
      </c>
      <c r="F30" s="75"/>
      <c r="G30" s="86"/>
    </row>
    <row r="31" spans="1:7" ht="46.5" customHeight="1" x14ac:dyDescent="0.5">
      <c r="A31" s="79"/>
      <c r="B31" s="74" t="s">
        <v>264</v>
      </c>
      <c r="C31" s="75">
        <v>1200000</v>
      </c>
      <c r="D31" s="75">
        <v>0</v>
      </c>
      <c r="E31" s="75">
        <f t="shared" si="2"/>
        <v>1200000</v>
      </c>
      <c r="F31" s="75"/>
      <c r="G31" s="86"/>
    </row>
    <row r="32" spans="1:7" ht="48.75" customHeight="1" x14ac:dyDescent="0.5">
      <c r="A32" s="79"/>
      <c r="B32" s="74" t="s">
        <v>265</v>
      </c>
      <c r="C32" s="75">
        <v>300000</v>
      </c>
      <c r="D32" s="75">
        <v>0</v>
      </c>
      <c r="E32" s="75">
        <f t="shared" si="2"/>
        <v>300000</v>
      </c>
      <c r="F32" s="75"/>
      <c r="G32" s="86"/>
    </row>
    <row r="33" spans="1:7" ht="48" customHeight="1" x14ac:dyDescent="0.5">
      <c r="A33" s="79"/>
      <c r="B33" s="74" t="s">
        <v>266</v>
      </c>
      <c r="C33" s="75">
        <v>2400000</v>
      </c>
      <c r="D33" s="75">
        <v>0</v>
      </c>
      <c r="E33" s="75">
        <f t="shared" si="2"/>
        <v>2400000</v>
      </c>
      <c r="F33" s="75"/>
      <c r="G33" s="86"/>
    </row>
    <row r="34" spans="1:7" ht="48" customHeight="1" x14ac:dyDescent="0.5">
      <c r="A34" s="79"/>
      <c r="B34" s="74" t="s">
        <v>267</v>
      </c>
      <c r="C34" s="75">
        <v>4500000</v>
      </c>
      <c r="D34" s="75">
        <v>0</v>
      </c>
      <c r="E34" s="75">
        <f t="shared" si="2"/>
        <v>4500000</v>
      </c>
      <c r="F34" s="75"/>
      <c r="G34" s="86"/>
    </row>
    <row r="35" spans="1:7" ht="42.75" customHeight="1" x14ac:dyDescent="0.5">
      <c r="A35" s="79"/>
      <c r="B35" s="74" t="s">
        <v>268</v>
      </c>
      <c r="C35" s="75">
        <v>2500000</v>
      </c>
      <c r="D35" s="75">
        <v>0</v>
      </c>
      <c r="E35" s="75">
        <f t="shared" si="2"/>
        <v>2500000</v>
      </c>
      <c r="F35" s="75"/>
      <c r="G35" s="86"/>
    </row>
    <row r="36" spans="1:7" ht="41.25" customHeight="1" x14ac:dyDescent="0.5">
      <c r="A36" s="92">
        <v>5</v>
      </c>
      <c r="B36" s="93" t="s">
        <v>181</v>
      </c>
      <c r="C36" s="94">
        <v>0</v>
      </c>
      <c r="D36" s="94">
        <v>13610000</v>
      </c>
      <c r="E36" s="94">
        <f t="shared" si="2"/>
        <v>13610000</v>
      </c>
      <c r="F36" s="94"/>
      <c r="G36" s="97"/>
    </row>
    <row r="37" spans="1:7" ht="49.5" customHeight="1" x14ac:dyDescent="0.5">
      <c r="A37" s="79"/>
      <c r="B37" s="74" t="s">
        <v>199</v>
      </c>
      <c r="C37" s="75">
        <v>0</v>
      </c>
      <c r="D37" s="75">
        <v>6805000</v>
      </c>
      <c r="E37" s="75">
        <f t="shared" si="2"/>
        <v>6805000</v>
      </c>
      <c r="F37" s="75"/>
      <c r="G37" s="127"/>
    </row>
    <row r="38" spans="1:7" ht="57" customHeight="1" x14ac:dyDescent="0.5">
      <c r="A38" s="79"/>
      <c r="B38" s="74" t="s">
        <v>200</v>
      </c>
      <c r="C38" s="75">
        <v>0</v>
      </c>
      <c r="D38" s="75">
        <v>6805000</v>
      </c>
      <c r="E38" s="75">
        <f t="shared" si="2"/>
        <v>6805000</v>
      </c>
      <c r="F38" s="75"/>
      <c r="G38" s="127"/>
    </row>
    <row r="39" spans="1:7" ht="54" customHeight="1" x14ac:dyDescent="0.5">
      <c r="A39" s="92">
        <v>6</v>
      </c>
      <c r="B39" s="93" t="s">
        <v>215</v>
      </c>
      <c r="C39" s="94">
        <v>4387000</v>
      </c>
      <c r="D39" s="94">
        <v>0</v>
      </c>
      <c r="E39" s="94">
        <f>E40+E41+E42+E43</f>
        <v>4387000</v>
      </c>
      <c r="F39" s="94"/>
      <c r="G39" s="97"/>
    </row>
    <row r="40" spans="1:7" ht="45.75" customHeight="1" x14ac:dyDescent="0.5">
      <c r="A40" s="79"/>
      <c r="B40" s="74" t="s">
        <v>216</v>
      </c>
      <c r="C40" s="75">
        <v>283000</v>
      </c>
      <c r="D40" s="75">
        <v>0</v>
      </c>
      <c r="E40" s="75">
        <f>C40+D40</f>
        <v>283000</v>
      </c>
      <c r="F40" s="75"/>
      <c r="G40" s="109"/>
    </row>
    <row r="41" spans="1:7" ht="67.5" customHeight="1" x14ac:dyDescent="0.5">
      <c r="A41" s="79"/>
      <c r="B41" s="74" t="s">
        <v>217</v>
      </c>
      <c r="C41" s="75">
        <v>3860000</v>
      </c>
      <c r="D41" s="75">
        <v>0</v>
      </c>
      <c r="E41" s="75">
        <f>C41+D41</f>
        <v>3860000</v>
      </c>
      <c r="F41" s="75"/>
      <c r="G41" s="131"/>
    </row>
    <row r="42" spans="1:7" ht="57.75" customHeight="1" x14ac:dyDescent="0.5">
      <c r="A42" s="79"/>
      <c r="B42" s="74" t="s">
        <v>218</v>
      </c>
      <c r="C42" s="75">
        <v>137600</v>
      </c>
      <c r="D42" s="75">
        <v>0</v>
      </c>
      <c r="E42" s="75">
        <f>C42+D42</f>
        <v>137600</v>
      </c>
      <c r="F42" s="75"/>
      <c r="G42" s="109"/>
    </row>
    <row r="43" spans="1:7" ht="53.25" customHeight="1" x14ac:dyDescent="0.5">
      <c r="A43" s="79"/>
      <c r="B43" s="74" t="s">
        <v>219</v>
      </c>
      <c r="C43" s="75">
        <v>106400</v>
      </c>
      <c r="D43" s="75">
        <v>0</v>
      </c>
      <c r="E43" s="75">
        <f>C43+D43</f>
        <v>106400</v>
      </c>
      <c r="F43" s="75"/>
      <c r="G43" s="109"/>
    </row>
    <row r="44" spans="1:7" ht="40.5" customHeight="1" x14ac:dyDescent="0.5">
      <c r="A44" s="92">
        <v>7</v>
      </c>
      <c r="B44" s="93" t="s">
        <v>260</v>
      </c>
      <c r="C44" s="94">
        <v>2000000</v>
      </c>
      <c r="D44" s="94">
        <v>0</v>
      </c>
      <c r="E44" s="94">
        <f>E45</f>
        <v>2000000</v>
      </c>
      <c r="F44" s="98"/>
      <c r="G44" s="97"/>
    </row>
    <row r="45" spans="1:7" ht="43.5" customHeight="1" x14ac:dyDescent="0.5">
      <c r="A45" s="79"/>
      <c r="B45" s="74" t="s">
        <v>261</v>
      </c>
      <c r="C45" s="75">
        <v>2000000</v>
      </c>
      <c r="D45" s="75">
        <v>0</v>
      </c>
      <c r="E45" s="75">
        <v>2000000</v>
      </c>
      <c r="F45" s="75"/>
      <c r="G45" s="126"/>
    </row>
    <row r="46" spans="1:7" ht="41.25" customHeight="1" x14ac:dyDescent="0.5">
      <c r="A46" s="92">
        <v>8</v>
      </c>
      <c r="B46" s="93" t="s">
        <v>182</v>
      </c>
      <c r="C46" s="98">
        <v>0</v>
      </c>
      <c r="D46" s="94">
        <v>3922000</v>
      </c>
      <c r="E46" s="94">
        <f>C46+D46</f>
        <v>3922000</v>
      </c>
      <c r="F46" s="94"/>
      <c r="G46" s="97"/>
    </row>
    <row r="47" spans="1:7" ht="46.5" customHeight="1" x14ac:dyDescent="0.5">
      <c r="A47" s="79"/>
      <c r="B47" s="74" t="s">
        <v>201</v>
      </c>
      <c r="C47" s="75">
        <v>0</v>
      </c>
      <c r="D47" s="75">
        <v>1961000</v>
      </c>
      <c r="E47" s="75">
        <f>C47+D47</f>
        <v>1961000</v>
      </c>
      <c r="F47" s="75"/>
      <c r="G47" s="127"/>
    </row>
    <row r="48" spans="1:7" ht="47.25" customHeight="1" x14ac:dyDescent="0.5">
      <c r="A48" s="79"/>
      <c r="B48" s="74" t="s">
        <v>202</v>
      </c>
      <c r="C48" s="75">
        <v>0</v>
      </c>
      <c r="D48" s="75">
        <v>1961000</v>
      </c>
      <c r="E48" s="75">
        <f>C48+D48</f>
        <v>1961000</v>
      </c>
      <c r="F48" s="75"/>
      <c r="G48" s="127"/>
    </row>
    <row r="49" spans="1:37" ht="40.5" customHeight="1" x14ac:dyDescent="0.5">
      <c r="A49" s="92">
        <v>9</v>
      </c>
      <c r="B49" s="93" t="s">
        <v>170</v>
      </c>
      <c r="C49" s="94">
        <v>2275000</v>
      </c>
      <c r="D49" s="94">
        <v>0</v>
      </c>
      <c r="E49" s="94">
        <v>2275000</v>
      </c>
      <c r="F49" s="94"/>
      <c r="G49" s="99"/>
    </row>
    <row r="50" spans="1:37" ht="30" customHeight="1" x14ac:dyDescent="0.5">
      <c r="A50" s="79"/>
      <c r="B50" s="74" t="s">
        <v>203</v>
      </c>
      <c r="C50" s="75">
        <v>115000</v>
      </c>
      <c r="D50" s="75">
        <v>0</v>
      </c>
      <c r="E50" s="75">
        <f t="shared" ref="E50:E63" si="3">C50+D50</f>
        <v>115000</v>
      </c>
      <c r="F50" s="75"/>
      <c r="G50" s="109"/>
    </row>
    <row r="51" spans="1:37" ht="29.25" customHeight="1" x14ac:dyDescent="0.5">
      <c r="A51" s="79"/>
      <c r="B51" s="74" t="s">
        <v>204</v>
      </c>
      <c r="C51" s="75">
        <v>1710000</v>
      </c>
      <c r="D51" s="75">
        <v>0</v>
      </c>
      <c r="E51" s="75">
        <f t="shared" si="3"/>
        <v>1710000</v>
      </c>
      <c r="F51" s="75"/>
      <c r="G51" s="109"/>
    </row>
    <row r="52" spans="1:37" ht="27.75" customHeight="1" x14ac:dyDescent="0.5">
      <c r="A52" s="79"/>
      <c r="B52" s="74" t="s">
        <v>205</v>
      </c>
      <c r="C52" s="75">
        <v>150000</v>
      </c>
      <c r="D52" s="75">
        <v>0</v>
      </c>
      <c r="E52" s="75">
        <f t="shared" si="3"/>
        <v>150000</v>
      </c>
      <c r="F52" s="75"/>
      <c r="G52" s="86"/>
    </row>
    <row r="53" spans="1:37" ht="30" customHeight="1" x14ac:dyDescent="0.5">
      <c r="A53" s="79"/>
      <c r="B53" s="74" t="s">
        <v>206</v>
      </c>
      <c r="C53" s="75">
        <v>300000</v>
      </c>
      <c r="D53" s="75">
        <v>0</v>
      </c>
      <c r="E53" s="75">
        <f t="shared" si="3"/>
        <v>300000</v>
      </c>
      <c r="F53" s="75"/>
      <c r="G53" s="109"/>
    </row>
    <row r="54" spans="1:37" s="71" customFormat="1" ht="41.25" customHeight="1" x14ac:dyDescent="0.5">
      <c r="A54" s="92">
        <v>10</v>
      </c>
      <c r="B54" s="73" t="s">
        <v>171</v>
      </c>
      <c r="C54" s="77">
        <v>673700</v>
      </c>
      <c r="D54" s="77">
        <v>0</v>
      </c>
      <c r="E54" s="77">
        <f>E55+E56+E57+E58+E59</f>
        <v>673700</v>
      </c>
      <c r="F54" s="77"/>
      <c r="G54" s="85"/>
    </row>
    <row r="55" spans="1:37" ht="30" customHeight="1" x14ac:dyDescent="0.5">
      <c r="A55" s="79"/>
      <c r="B55" s="78" t="s">
        <v>207</v>
      </c>
      <c r="C55" s="75">
        <v>167200</v>
      </c>
      <c r="D55" s="75">
        <v>0</v>
      </c>
      <c r="E55" s="87">
        <f t="shared" si="3"/>
        <v>167200</v>
      </c>
      <c r="F55" s="75"/>
      <c r="G55" s="86"/>
    </row>
    <row r="56" spans="1:37" ht="30" customHeight="1" x14ac:dyDescent="0.5">
      <c r="A56" s="79"/>
      <c r="B56" s="78" t="s">
        <v>208</v>
      </c>
      <c r="C56" s="75">
        <v>260400</v>
      </c>
      <c r="D56" s="75">
        <v>0</v>
      </c>
      <c r="E56" s="87">
        <f t="shared" si="3"/>
        <v>260400</v>
      </c>
      <c r="F56" s="87"/>
      <c r="G56" s="86"/>
    </row>
    <row r="57" spans="1:37" ht="29.25" customHeight="1" x14ac:dyDescent="0.5">
      <c r="A57" s="79"/>
      <c r="B57" s="88" t="s">
        <v>209</v>
      </c>
      <c r="C57" s="75">
        <v>41400</v>
      </c>
      <c r="D57" s="75">
        <v>0</v>
      </c>
      <c r="E57" s="87">
        <f t="shared" si="3"/>
        <v>41400</v>
      </c>
      <c r="F57" s="87"/>
      <c r="G57" s="86"/>
    </row>
    <row r="58" spans="1:37" ht="39.75" customHeight="1" x14ac:dyDescent="0.5">
      <c r="A58" s="79"/>
      <c r="B58" s="78" t="s">
        <v>210</v>
      </c>
      <c r="C58" s="75">
        <v>150000</v>
      </c>
      <c r="D58" s="75">
        <v>0</v>
      </c>
      <c r="E58" s="87">
        <f t="shared" si="3"/>
        <v>150000</v>
      </c>
      <c r="F58" s="87"/>
      <c r="G58" s="76"/>
    </row>
    <row r="59" spans="1:37" ht="30.75" customHeight="1" x14ac:dyDescent="0.5">
      <c r="A59" s="79"/>
      <c r="B59" s="88" t="s">
        <v>211</v>
      </c>
      <c r="C59" s="75">
        <v>54700</v>
      </c>
      <c r="D59" s="75">
        <v>0</v>
      </c>
      <c r="E59" s="87">
        <f t="shared" si="3"/>
        <v>54700</v>
      </c>
      <c r="F59" s="87"/>
      <c r="G59" s="86"/>
    </row>
    <row r="60" spans="1:37" ht="42" customHeight="1" x14ac:dyDescent="0.5">
      <c r="A60" s="92">
        <v>11</v>
      </c>
      <c r="B60" s="93" t="s">
        <v>184</v>
      </c>
      <c r="C60" s="94">
        <v>911900</v>
      </c>
      <c r="D60" s="94">
        <v>0</v>
      </c>
      <c r="E60" s="94">
        <f t="shared" si="3"/>
        <v>911900</v>
      </c>
      <c r="F60" s="94"/>
      <c r="G60" s="99"/>
    </row>
    <row r="61" spans="1:37" s="106" customFormat="1" ht="36.75" customHeight="1" x14ac:dyDescent="0.5">
      <c r="A61" s="79"/>
      <c r="B61" s="74" t="s">
        <v>212</v>
      </c>
      <c r="C61" s="75">
        <v>500400</v>
      </c>
      <c r="D61" s="75">
        <v>0</v>
      </c>
      <c r="E61" s="75">
        <f t="shared" si="3"/>
        <v>500400</v>
      </c>
      <c r="F61" s="75"/>
      <c r="G61" s="76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</row>
    <row r="62" spans="1:37" s="106" customFormat="1" ht="30" customHeight="1" x14ac:dyDescent="0.5">
      <c r="A62" s="79"/>
      <c r="B62" s="74" t="s">
        <v>213</v>
      </c>
      <c r="C62" s="75">
        <v>251500</v>
      </c>
      <c r="D62" s="75">
        <v>0</v>
      </c>
      <c r="E62" s="75">
        <f t="shared" si="3"/>
        <v>251500</v>
      </c>
      <c r="F62" s="75"/>
      <c r="G62" s="86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</row>
    <row r="63" spans="1:37" s="106" customFormat="1" ht="30" customHeight="1" x14ac:dyDescent="0.5">
      <c r="A63" s="79"/>
      <c r="B63" s="110" t="s">
        <v>214</v>
      </c>
      <c r="C63" s="75">
        <v>160000</v>
      </c>
      <c r="D63" s="75">
        <v>0</v>
      </c>
      <c r="E63" s="75">
        <f t="shared" si="3"/>
        <v>160000</v>
      </c>
      <c r="F63" s="111"/>
      <c r="G63" s="86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</row>
    <row r="64" spans="1:37" ht="37.5" customHeight="1" x14ac:dyDescent="0.5">
      <c r="A64" s="92">
        <v>12</v>
      </c>
      <c r="B64" s="93" t="s">
        <v>173</v>
      </c>
      <c r="C64" s="100">
        <v>0</v>
      </c>
      <c r="D64" s="94">
        <v>30000000</v>
      </c>
      <c r="E64" s="94">
        <v>30000000</v>
      </c>
      <c r="F64" s="101"/>
      <c r="G64" s="128"/>
    </row>
    <row r="65" spans="1:7" ht="41.25" customHeight="1" x14ac:dyDescent="0.5">
      <c r="A65" s="92">
        <v>13</v>
      </c>
      <c r="B65" s="93" t="s">
        <v>172</v>
      </c>
      <c r="C65" s="94">
        <v>6716000</v>
      </c>
      <c r="D65" s="94">
        <v>0</v>
      </c>
      <c r="E65" s="94">
        <f>E66+E71+E72+E76+E77</f>
        <v>6716000</v>
      </c>
      <c r="F65" s="94"/>
      <c r="G65" s="99"/>
    </row>
    <row r="66" spans="1:7" ht="30" customHeight="1" x14ac:dyDescent="0.5">
      <c r="A66" s="72"/>
      <c r="B66" s="122" t="s">
        <v>223</v>
      </c>
      <c r="C66" s="77">
        <v>1230040</v>
      </c>
      <c r="D66" s="77">
        <v>0</v>
      </c>
      <c r="E66" s="77">
        <f>E67+E68+E69+E70</f>
        <v>1230040</v>
      </c>
      <c r="F66" s="77"/>
      <c r="G66" s="85"/>
    </row>
    <row r="67" spans="1:7" ht="36.75" customHeight="1" x14ac:dyDescent="0.5">
      <c r="A67" s="79"/>
      <c r="B67" s="112" t="s">
        <v>256</v>
      </c>
      <c r="C67" s="75">
        <v>284200</v>
      </c>
      <c r="D67" s="89">
        <v>0</v>
      </c>
      <c r="E67" s="75">
        <f>C67+D67</f>
        <v>284200</v>
      </c>
      <c r="F67" s="75"/>
      <c r="G67" s="133"/>
    </row>
    <row r="68" spans="1:7" ht="30" customHeight="1" x14ac:dyDescent="0.5">
      <c r="A68" s="79"/>
      <c r="B68" s="112" t="s">
        <v>257</v>
      </c>
      <c r="C68" s="75">
        <v>377440</v>
      </c>
      <c r="D68" s="89">
        <v>0</v>
      </c>
      <c r="E68" s="75">
        <f>C68+D68</f>
        <v>377440</v>
      </c>
      <c r="F68" s="75"/>
      <c r="G68" s="133"/>
    </row>
    <row r="69" spans="1:7" ht="30" customHeight="1" x14ac:dyDescent="0.5">
      <c r="A69" s="79"/>
      <c r="B69" s="112" t="s">
        <v>258</v>
      </c>
      <c r="C69" s="75">
        <v>284200</v>
      </c>
      <c r="D69" s="89">
        <v>0</v>
      </c>
      <c r="E69" s="75">
        <f>C69+D69</f>
        <v>284200</v>
      </c>
      <c r="F69" s="75"/>
      <c r="G69" s="133"/>
    </row>
    <row r="70" spans="1:7" ht="30" customHeight="1" x14ac:dyDescent="0.5">
      <c r="A70" s="79"/>
      <c r="B70" s="112" t="s">
        <v>259</v>
      </c>
      <c r="C70" s="75">
        <v>284200</v>
      </c>
      <c r="D70" s="89">
        <v>0</v>
      </c>
      <c r="E70" s="75">
        <f>C70+D70</f>
        <v>284200</v>
      </c>
      <c r="F70" s="75"/>
      <c r="G70" s="133"/>
    </row>
    <row r="71" spans="1:7" ht="30" customHeight="1" x14ac:dyDescent="0.5">
      <c r="A71" s="72"/>
      <c r="B71" s="73" t="s">
        <v>224</v>
      </c>
      <c r="C71" s="77">
        <v>733020</v>
      </c>
      <c r="D71" s="77">
        <v>0</v>
      </c>
      <c r="E71" s="77">
        <f t="shared" ref="E71:E87" si="4">C71+D71</f>
        <v>733020</v>
      </c>
      <c r="F71" s="77"/>
      <c r="G71" s="134"/>
    </row>
    <row r="72" spans="1:7" ht="30" customHeight="1" x14ac:dyDescent="0.5">
      <c r="A72" s="72"/>
      <c r="B72" s="73" t="s">
        <v>225</v>
      </c>
      <c r="C72" s="77">
        <v>550540</v>
      </c>
      <c r="D72" s="77">
        <v>0</v>
      </c>
      <c r="E72" s="77">
        <f>E73+E74+E75</f>
        <v>550540</v>
      </c>
      <c r="F72" s="77"/>
      <c r="G72" s="85"/>
    </row>
    <row r="73" spans="1:7" ht="30" customHeight="1" x14ac:dyDescent="0.5">
      <c r="A73" s="79"/>
      <c r="B73" s="74" t="s">
        <v>253</v>
      </c>
      <c r="C73" s="75">
        <v>284200</v>
      </c>
      <c r="D73" s="75">
        <v>0</v>
      </c>
      <c r="E73" s="75">
        <f>C73+D73</f>
        <v>284200</v>
      </c>
      <c r="F73" s="75"/>
      <c r="G73" s="86"/>
    </row>
    <row r="74" spans="1:7" ht="30" customHeight="1" x14ac:dyDescent="0.5">
      <c r="A74" s="79"/>
      <c r="B74" s="74" t="s">
        <v>254</v>
      </c>
      <c r="C74" s="75">
        <v>198000</v>
      </c>
      <c r="D74" s="75">
        <v>0</v>
      </c>
      <c r="E74" s="75">
        <f>C74+D74</f>
        <v>198000</v>
      </c>
      <c r="F74" s="75"/>
      <c r="G74" s="133"/>
    </row>
    <row r="75" spans="1:7" ht="30" customHeight="1" x14ac:dyDescent="0.5">
      <c r="A75" s="79"/>
      <c r="B75" s="74" t="s">
        <v>255</v>
      </c>
      <c r="C75" s="75">
        <v>68340</v>
      </c>
      <c r="D75" s="75">
        <v>0</v>
      </c>
      <c r="E75" s="75">
        <f>C75+D75</f>
        <v>68340</v>
      </c>
      <c r="F75" s="111"/>
      <c r="G75" s="133"/>
    </row>
    <row r="76" spans="1:7" ht="30" customHeight="1" x14ac:dyDescent="0.5">
      <c r="A76" s="72"/>
      <c r="B76" s="73" t="s">
        <v>226</v>
      </c>
      <c r="C76" s="77">
        <v>346800</v>
      </c>
      <c r="D76" s="77">
        <v>0</v>
      </c>
      <c r="E76" s="77">
        <f t="shared" si="4"/>
        <v>346800</v>
      </c>
      <c r="F76" s="77"/>
      <c r="G76" s="85"/>
    </row>
    <row r="77" spans="1:7" ht="30" customHeight="1" x14ac:dyDescent="0.5">
      <c r="A77" s="72"/>
      <c r="B77" s="73" t="s">
        <v>227</v>
      </c>
      <c r="C77" s="77">
        <v>3855600</v>
      </c>
      <c r="D77" s="77">
        <v>0</v>
      </c>
      <c r="E77" s="77">
        <f t="shared" si="4"/>
        <v>3855600</v>
      </c>
      <c r="F77" s="77"/>
      <c r="G77" s="85"/>
    </row>
    <row r="78" spans="1:7" ht="41.25" customHeight="1" x14ac:dyDescent="0.5">
      <c r="A78" s="92">
        <v>14</v>
      </c>
      <c r="B78" s="73" t="s">
        <v>220</v>
      </c>
      <c r="C78" s="77">
        <v>3180600</v>
      </c>
      <c r="D78" s="90">
        <v>0</v>
      </c>
      <c r="E78" s="77">
        <f>E79+E83</f>
        <v>3180600</v>
      </c>
      <c r="F78" s="77"/>
      <c r="G78" s="85"/>
    </row>
    <row r="79" spans="1:7" ht="41.25" customHeight="1" x14ac:dyDescent="0.5">
      <c r="A79" s="72"/>
      <c r="B79" s="73" t="s">
        <v>221</v>
      </c>
      <c r="C79" s="77">
        <v>2693480</v>
      </c>
      <c r="D79" s="90">
        <v>0</v>
      </c>
      <c r="E79" s="77">
        <f t="shared" si="4"/>
        <v>2693480</v>
      </c>
      <c r="F79" s="77"/>
      <c r="G79" s="85"/>
    </row>
    <row r="80" spans="1:7" ht="41.25" customHeight="1" x14ac:dyDescent="0.5">
      <c r="A80" s="79"/>
      <c r="B80" s="74" t="s">
        <v>270</v>
      </c>
      <c r="C80" s="75">
        <v>562530</v>
      </c>
      <c r="D80" s="113" t="s">
        <v>269</v>
      </c>
      <c r="E80" s="75">
        <v>562530</v>
      </c>
      <c r="F80" s="75"/>
      <c r="G80" s="86"/>
    </row>
    <row r="81" spans="1:7" ht="46.5" customHeight="1" x14ac:dyDescent="0.5">
      <c r="A81" s="79"/>
      <c r="B81" s="74" t="s">
        <v>271</v>
      </c>
      <c r="C81" s="75">
        <v>1518690</v>
      </c>
      <c r="D81" s="113" t="s">
        <v>269</v>
      </c>
      <c r="E81" s="75">
        <v>1518690</v>
      </c>
      <c r="F81" s="75"/>
      <c r="G81" s="86"/>
    </row>
    <row r="82" spans="1:7" ht="37.5" customHeight="1" x14ac:dyDescent="0.5">
      <c r="A82" s="79"/>
      <c r="B82" s="74" t="s">
        <v>272</v>
      </c>
      <c r="C82" s="115">
        <v>612260</v>
      </c>
      <c r="D82" s="116" t="s">
        <v>269</v>
      </c>
      <c r="E82" s="115">
        <v>612260</v>
      </c>
      <c r="F82" s="115"/>
      <c r="G82" s="86"/>
    </row>
    <row r="83" spans="1:7" ht="41.25" customHeight="1" x14ac:dyDescent="0.5">
      <c r="A83" s="72"/>
      <c r="B83" s="73" t="s">
        <v>222</v>
      </c>
      <c r="C83" s="77">
        <v>487120</v>
      </c>
      <c r="D83" s="90">
        <v>0</v>
      </c>
      <c r="E83" s="77">
        <f t="shared" si="4"/>
        <v>487120</v>
      </c>
      <c r="F83" s="77"/>
      <c r="G83" s="121"/>
    </row>
    <row r="84" spans="1:7" ht="42.75" customHeight="1" x14ac:dyDescent="0.5">
      <c r="A84" s="79"/>
      <c r="B84" s="74" t="s">
        <v>279</v>
      </c>
      <c r="C84" s="75">
        <v>87120</v>
      </c>
      <c r="D84" s="113" t="s">
        <v>269</v>
      </c>
      <c r="E84" s="75">
        <v>87120</v>
      </c>
      <c r="F84" s="114"/>
      <c r="G84" s="86"/>
    </row>
    <row r="85" spans="1:7" ht="40.5" customHeight="1" x14ac:dyDescent="0.5">
      <c r="A85" s="79"/>
      <c r="B85" s="117" t="s">
        <v>280</v>
      </c>
      <c r="C85" s="118">
        <v>400000</v>
      </c>
      <c r="D85" s="119" t="s">
        <v>269</v>
      </c>
      <c r="E85" s="118">
        <v>400000</v>
      </c>
      <c r="F85" s="120"/>
      <c r="G85" s="86"/>
    </row>
    <row r="86" spans="1:7" s="71" customFormat="1" ht="41.25" customHeight="1" x14ac:dyDescent="0.5">
      <c r="A86" s="92">
        <v>15</v>
      </c>
      <c r="B86" s="93" t="s">
        <v>183</v>
      </c>
      <c r="C86" s="94">
        <f>C87+C93+C96</f>
        <v>1599100</v>
      </c>
      <c r="D86" s="94">
        <v>0</v>
      </c>
      <c r="E86" s="94">
        <f>E87+E93+E96</f>
        <v>1599100</v>
      </c>
      <c r="F86" s="94"/>
      <c r="G86" s="99"/>
    </row>
    <row r="87" spans="1:7" s="71" customFormat="1" ht="30" customHeight="1" x14ac:dyDescent="0.5">
      <c r="A87" s="72"/>
      <c r="B87" s="73" t="s">
        <v>228</v>
      </c>
      <c r="C87" s="77">
        <f>C88+C89+C90+C91+C92</f>
        <v>346720</v>
      </c>
      <c r="D87" s="77">
        <v>0</v>
      </c>
      <c r="E87" s="77">
        <f t="shared" si="4"/>
        <v>346720</v>
      </c>
      <c r="F87" s="77"/>
      <c r="G87" s="85"/>
    </row>
    <row r="88" spans="1:7" s="71" customFormat="1" ht="30" customHeight="1" x14ac:dyDescent="0.5">
      <c r="A88" s="79"/>
      <c r="B88" s="74" t="s">
        <v>238</v>
      </c>
      <c r="C88" s="75">
        <v>200000</v>
      </c>
      <c r="D88" s="75">
        <v>0</v>
      </c>
      <c r="E88" s="75">
        <v>200000</v>
      </c>
      <c r="F88" s="75"/>
      <c r="G88" s="86"/>
    </row>
    <row r="89" spans="1:7" s="71" customFormat="1" ht="41.25" customHeight="1" x14ac:dyDescent="0.5">
      <c r="A89" s="79"/>
      <c r="B89" s="74" t="s">
        <v>239</v>
      </c>
      <c r="C89" s="75">
        <v>20000</v>
      </c>
      <c r="D89" s="75">
        <v>0</v>
      </c>
      <c r="E89" s="75">
        <f t="shared" ref="E89:E95" si="5">C89+D89</f>
        <v>20000</v>
      </c>
      <c r="F89" s="75"/>
      <c r="G89" s="123"/>
    </row>
    <row r="90" spans="1:7" s="71" customFormat="1" ht="42.75" customHeight="1" x14ac:dyDescent="0.5">
      <c r="A90" s="79"/>
      <c r="B90" s="74" t="s">
        <v>240</v>
      </c>
      <c r="C90" s="75">
        <v>18960</v>
      </c>
      <c r="D90" s="75">
        <v>0</v>
      </c>
      <c r="E90" s="75">
        <f t="shared" si="5"/>
        <v>18960</v>
      </c>
      <c r="F90" s="75"/>
      <c r="G90" s="86"/>
    </row>
    <row r="91" spans="1:7" s="71" customFormat="1" ht="30" customHeight="1" x14ac:dyDescent="0.5">
      <c r="A91" s="79"/>
      <c r="B91" s="74" t="s">
        <v>241</v>
      </c>
      <c r="C91" s="75">
        <v>81000</v>
      </c>
      <c r="D91" s="75">
        <v>0</v>
      </c>
      <c r="E91" s="75">
        <f t="shared" si="5"/>
        <v>81000</v>
      </c>
      <c r="F91" s="75"/>
      <c r="G91" s="86"/>
    </row>
    <row r="92" spans="1:7" s="71" customFormat="1" ht="42" customHeight="1" x14ac:dyDescent="0.5">
      <c r="A92" s="79"/>
      <c r="B92" s="74" t="s">
        <v>242</v>
      </c>
      <c r="C92" s="75">
        <v>26760</v>
      </c>
      <c r="D92" s="75">
        <v>0</v>
      </c>
      <c r="E92" s="75">
        <f t="shared" si="5"/>
        <v>26760</v>
      </c>
      <c r="F92" s="75"/>
      <c r="G92" s="86"/>
    </row>
    <row r="93" spans="1:7" s="71" customFormat="1" ht="30" customHeight="1" x14ac:dyDescent="0.5">
      <c r="A93" s="72"/>
      <c r="B93" s="73" t="s">
        <v>229</v>
      </c>
      <c r="C93" s="77">
        <f>C94+C95</f>
        <v>120452</v>
      </c>
      <c r="D93" s="77">
        <v>0</v>
      </c>
      <c r="E93" s="77">
        <f t="shared" si="5"/>
        <v>120452</v>
      </c>
      <c r="F93" s="77"/>
      <c r="G93" s="85"/>
    </row>
    <row r="94" spans="1:7" s="71" customFormat="1" ht="38.25" customHeight="1" x14ac:dyDescent="0.5">
      <c r="A94" s="79"/>
      <c r="B94" s="74" t="s">
        <v>243</v>
      </c>
      <c r="C94" s="75">
        <v>60452</v>
      </c>
      <c r="D94" s="75">
        <v>0</v>
      </c>
      <c r="E94" s="75">
        <f t="shared" si="5"/>
        <v>60452</v>
      </c>
      <c r="F94" s="75"/>
      <c r="G94" s="86"/>
    </row>
    <row r="95" spans="1:7" s="71" customFormat="1" ht="30" customHeight="1" x14ac:dyDescent="0.5">
      <c r="A95" s="79"/>
      <c r="B95" s="74" t="s">
        <v>244</v>
      </c>
      <c r="C95" s="75">
        <v>60000</v>
      </c>
      <c r="D95" s="75">
        <v>0</v>
      </c>
      <c r="E95" s="75">
        <f t="shared" si="5"/>
        <v>60000</v>
      </c>
      <c r="F95" s="75"/>
      <c r="G95" s="86"/>
    </row>
    <row r="96" spans="1:7" s="71" customFormat="1" ht="36.75" customHeight="1" x14ac:dyDescent="0.5">
      <c r="A96" s="72"/>
      <c r="B96" s="73" t="s">
        <v>230</v>
      </c>
      <c r="C96" s="77">
        <f>C97+C98+C99+C100+C101+C102+C103+C104+C105</f>
        <v>1131928</v>
      </c>
      <c r="D96" s="77">
        <v>0</v>
      </c>
      <c r="E96" s="77">
        <f>E97+E98+E99+E100+E101+E102+E103+E104+E105</f>
        <v>1131928</v>
      </c>
      <c r="F96" s="77"/>
      <c r="G96" s="85"/>
    </row>
    <row r="97" spans="1:7" s="71" customFormat="1" ht="33" customHeight="1" x14ac:dyDescent="0.5">
      <c r="A97" s="79"/>
      <c r="B97" s="74" t="s">
        <v>281</v>
      </c>
      <c r="C97" s="75">
        <v>43187</v>
      </c>
      <c r="D97" s="75">
        <v>0</v>
      </c>
      <c r="E97" s="75">
        <f t="shared" ref="E97:E105" si="6">C97+D97</f>
        <v>43187</v>
      </c>
      <c r="F97" s="75"/>
      <c r="G97" s="86"/>
    </row>
    <row r="98" spans="1:7" s="71" customFormat="1" ht="44.25" customHeight="1" x14ac:dyDescent="0.5">
      <c r="A98" s="79"/>
      <c r="B98" s="102" t="s">
        <v>245</v>
      </c>
      <c r="C98" s="75">
        <v>27200</v>
      </c>
      <c r="D98" s="75">
        <v>0</v>
      </c>
      <c r="E98" s="75">
        <f t="shared" si="6"/>
        <v>27200</v>
      </c>
      <c r="F98" s="75"/>
      <c r="G98" s="86"/>
    </row>
    <row r="99" spans="1:7" s="71" customFormat="1" ht="36.75" customHeight="1" x14ac:dyDescent="0.5">
      <c r="A99" s="79"/>
      <c r="B99" s="74" t="s">
        <v>246</v>
      </c>
      <c r="C99" s="75">
        <v>174267</v>
      </c>
      <c r="D99" s="75">
        <v>0</v>
      </c>
      <c r="E99" s="75">
        <f t="shared" si="6"/>
        <v>174267</v>
      </c>
      <c r="F99" s="75"/>
      <c r="G99" s="86"/>
    </row>
    <row r="100" spans="1:7" s="71" customFormat="1" ht="31.5" customHeight="1" x14ac:dyDescent="0.5">
      <c r="A100" s="79"/>
      <c r="B100" s="74" t="s">
        <v>247</v>
      </c>
      <c r="C100" s="75">
        <v>10000</v>
      </c>
      <c r="D100" s="75">
        <v>0</v>
      </c>
      <c r="E100" s="75">
        <f t="shared" si="6"/>
        <v>10000</v>
      </c>
      <c r="F100" s="75"/>
      <c r="G100" s="86"/>
    </row>
    <row r="101" spans="1:7" s="71" customFormat="1" ht="42.75" customHeight="1" x14ac:dyDescent="0.5">
      <c r="A101" s="79"/>
      <c r="B101" s="74" t="s">
        <v>248</v>
      </c>
      <c r="C101" s="75">
        <v>50000</v>
      </c>
      <c r="D101" s="75">
        <v>0</v>
      </c>
      <c r="E101" s="75">
        <f t="shared" si="6"/>
        <v>50000</v>
      </c>
      <c r="F101" s="75"/>
      <c r="G101" s="86"/>
    </row>
    <row r="102" spans="1:7" s="71" customFormat="1" ht="35.25" customHeight="1" x14ac:dyDescent="0.5">
      <c r="A102" s="79"/>
      <c r="B102" s="74" t="s">
        <v>249</v>
      </c>
      <c r="C102" s="75">
        <v>181974</v>
      </c>
      <c r="D102" s="75">
        <v>0</v>
      </c>
      <c r="E102" s="75">
        <f t="shared" si="6"/>
        <v>181974</v>
      </c>
      <c r="F102" s="75"/>
      <c r="G102" s="86"/>
    </row>
    <row r="103" spans="1:7" s="71" customFormat="1" ht="45" customHeight="1" x14ac:dyDescent="0.5">
      <c r="A103" s="79"/>
      <c r="B103" s="74" t="s">
        <v>250</v>
      </c>
      <c r="C103" s="75">
        <v>22500</v>
      </c>
      <c r="D103" s="75">
        <v>0</v>
      </c>
      <c r="E103" s="75">
        <f t="shared" si="6"/>
        <v>22500</v>
      </c>
      <c r="F103" s="75"/>
      <c r="G103" s="86"/>
    </row>
    <row r="104" spans="1:7" s="71" customFormat="1" ht="54.75" customHeight="1" x14ac:dyDescent="0.5">
      <c r="A104" s="79"/>
      <c r="B104" s="74" t="s">
        <v>251</v>
      </c>
      <c r="C104" s="75">
        <v>150000</v>
      </c>
      <c r="D104" s="75">
        <v>0</v>
      </c>
      <c r="E104" s="75">
        <f t="shared" si="6"/>
        <v>150000</v>
      </c>
      <c r="F104" s="75"/>
      <c r="G104" s="86"/>
    </row>
    <row r="105" spans="1:7" s="71" customFormat="1" ht="37.5" customHeight="1" x14ac:dyDescent="0.5">
      <c r="A105" s="79"/>
      <c r="B105" s="74" t="s">
        <v>252</v>
      </c>
      <c r="C105" s="75">
        <v>472800</v>
      </c>
      <c r="D105" s="75">
        <v>0</v>
      </c>
      <c r="E105" s="75">
        <f t="shared" si="6"/>
        <v>472800</v>
      </c>
      <c r="F105" s="89"/>
      <c r="G105" s="86"/>
    </row>
    <row r="106" spans="1:7" ht="40.5" customHeight="1" x14ac:dyDescent="0.5">
      <c r="A106" s="92">
        <v>16</v>
      </c>
      <c r="B106" s="93" t="s">
        <v>126</v>
      </c>
      <c r="C106" s="94">
        <f>C107+C108+C109+C110+C111+C112+C113+C114+C115+C116+C117+C118</f>
        <v>8000000</v>
      </c>
      <c r="D106" s="94">
        <v>0</v>
      </c>
      <c r="E106" s="94">
        <f>E107+E108+E109+E110+E111+E112+E113+E114+E115+E116+E117+E118</f>
        <v>8000000</v>
      </c>
      <c r="F106" s="101"/>
      <c r="G106" s="99"/>
    </row>
    <row r="107" spans="1:7" ht="46.5" customHeight="1" x14ac:dyDescent="0.5">
      <c r="A107" s="79"/>
      <c r="B107" s="74" t="s">
        <v>231</v>
      </c>
      <c r="C107" s="105">
        <v>2500000</v>
      </c>
      <c r="D107" s="104"/>
      <c r="E107" s="104">
        <f>C107</f>
        <v>2500000</v>
      </c>
      <c r="F107" s="111"/>
      <c r="G107" s="86"/>
    </row>
    <row r="108" spans="1:7" ht="51.75" customHeight="1" x14ac:dyDescent="0.5">
      <c r="A108" s="79"/>
      <c r="B108" s="74" t="s">
        <v>278</v>
      </c>
      <c r="C108" s="103">
        <v>1828124</v>
      </c>
      <c r="D108" s="104"/>
      <c r="E108" s="104">
        <f t="shared" ref="E108:E118" si="7">C108</f>
        <v>1828124</v>
      </c>
      <c r="F108" s="87"/>
      <c r="G108" s="86"/>
    </row>
    <row r="109" spans="1:7" ht="45" customHeight="1" x14ac:dyDescent="0.5">
      <c r="A109" s="79"/>
      <c r="B109" s="74" t="s">
        <v>232</v>
      </c>
      <c r="C109" s="105">
        <v>1792200</v>
      </c>
      <c r="D109" s="104"/>
      <c r="E109" s="104">
        <f t="shared" si="7"/>
        <v>1792200</v>
      </c>
      <c r="F109" s="87"/>
      <c r="G109" s="86"/>
    </row>
    <row r="110" spans="1:7" ht="42.75" customHeight="1" x14ac:dyDescent="0.5">
      <c r="A110" s="79"/>
      <c r="B110" s="74" t="s">
        <v>233</v>
      </c>
      <c r="C110" s="103">
        <v>250000</v>
      </c>
      <c r="D110" s="104"/>
      <c r="E110" s="104">
        <f t="shared" si="7"/>
        <v>250000</v>
      </c>
      <c r="F110" s="75"/>
      <c r="G110" s="86"/>
    </row>
    <row r="111" spans="1:7" ht="45" customHeight="1" x14ac:dyDescent="0.5">
      <c r="A111" s="79"/>
      <c r="B111" s="74" t="s">
        <v>234</v>
      </c>
      <c r="C111" s="103">
        <v>720000</v>
      </c>
      <c r="D111" s="104"/>
      <c r="E111" s="104">
        <f t="shared" si="7"/>
        <v>720000</v>
      </c>
      <c r="F111" s="75"/>
      <c r="G111" s="86"/>
    </row>
    <row r="112" spans="1:7" ht="42.75" customHeight="1" x14ac:dyDescent="0.5">
      <c r="A112" s="79"/>
      <c r="B112" s="74" t="s">
        <v>235</v>
      </c>
      <c r="C112" s="103">
        <v>180000</v>
      </c>
      <c r="D112" s="104"/>
      <c r="E112" s="104">
        <f t="shared" si="7"/>
        <v>180000</v>
      </c>
      <c r="F112" s="75"/>
      <c r="G112" s="86"/>
    </row>
    <row r="113" spans="1:7" ht="37.5" customHeight="1" x14ac:dyDescent="0.5">
      <c r="A113" s="79"/>
      <c r="B113" s="74" t="s">
        <v>236</v>
      </c>
      <c r="C113" s="103">
        <v>332000</v>
      </c>
      <c r="D113" s="104"/>
      <c r="E113" s="104">
        <f t="shared" si="7"/>
        <v>332000</v>
      </c>
      <c r="F113" s="75"/>
      <c r="G113" s="86"/>
    </row>
    <row r="114" spans="1:7" ht="40.5" customHeight="1" x14ac:dyDescent="0.5">
      <c r="A114" s="79"/>
      <c r="B114" s="74" t="s">
        <v>237</v>
      </c>
      <c r="C114" s="105">
        <v>120000</v>
      </c>
      <c r="D114" s="104"/>
      <c r="E114" s="75">
        <f t="shared" si="7"/>
        <v>120000</v>
      </c>
      <c r="F114" s="111"/>
      <c r="G114" s="86"/>
    </row>
    <row r="115" spans="1:7" ht="47.25" customHeight="1" x14ac:dyDescent="0.5">
      <c r="A115" s="79"/>
      <c r="B115" s="74" t="s">
        <v>274</v>
      </c>
      <c r="C115" s="105">
        <v>30800</v>
      </c>
      <c r="D115" s="104"/>
      <c r="E115" s="75">
        <f t="shared" si="7"/>
        <v>30800</v>
      </c>
      <c r="F115" s="75"/>
      <c r="G115" s="86"/>
    </row>
    <row r="116" spans="1:7" ht="32.25" customHeight="1" x14ac:dyDescent="0.5">
      <c r="A116" s="79"/>
      <c r="B116" s="74" t="s">
        <v>275</v>
      </c>
      <c r="C116" s="105">
        <v>58376</v>
      </c>
      <c r="D116" s="104"/>
      <c r="E116" s="75">
        <f t="shared" si="7"/>
        <v>58376</v>
      </c>
      <c r="F116" s="75"/>
      <c r="G116" s="86"/>
    </row>
    <row r="117" spans="1:7" ht="47.25" customHeight="1" x14ac:dyDescent="0.5">
      <c r="A117" s="79"/>
      <c r="B117" s="74" t="s">
        <v>276</v>
      </c>
      <c r="C117" s="105">
        <v>83500</v>
      </c>
      <c r="D117" s="104"/>
      <c r="E117" s="75">
        <f t="shared" si="7"/>
        <v>83500</v>
      </c>
      <c r="F117" s="75"/>
      <c r="G117" s="86"/>
    </row>
    <row r="118" spans="1:7" ht="40.5" customHeight="1" x14ac:dyDescent="0.5">
      <c r="A118" s="79"/>
      <c r="B118" s="74" t="s">
        <v>277</v>
      </c>
      <c r="C118" s="105">
        <v>105000</v>
      </c>
      <c r="D118" s="104"/>
      <c r="E118" s="75">
        <f t="shared" si="7"/>
        <v>105000</v>
      </c>
      <c r="F118" s="75"/>
      <c r="G118" s="86"/>
    </row>
    <row r="119" spans="1:7" ht="42" customHeight="1" x14ac:dyDescent="0.5">
      <c r="A119" s="135" t="s">
        <v>17</v>
      </c>
      <c r="B119" s="135"/>
      <c r="C119" s="91">
        <f>C6+C13+C22+C29+C36+C39+C44+C46+C49+C54+C60+C64+C65+C78+C86+C106</f>
        <v>49931200</v>
      </c>
      <c r="D119" s="91">
        <f>D6+D13+D22+D29+D39+D36+D44+D46+D49+D54+D60+D64+D65+D78+D86+D106</f>
        <v>109568000</v>
      </c>
      <c r="E119" s="91">
        <f>E6+E13+E22+E29+E36+E39+E44+E46+E49+E54+E60+E64+E65+E78+E86+E106</f>
        <v>159499200</v>
      </c>
      <c r="F119" s="107"/>
      <c r="G119" s="130"/>
    </row>
    <row r="120" spans="1:7" ht="42" customHeight="1" x14ac:dyDescent="0.5">
      <c r="A120" s="81"/>
      <c r="B120" s="81" t="s">
        <v>286</v>
      </c>
      <c r="C120" s="82"/>
      <c r="D120" s="82"/>
      <c r="E120" s="82"/>
      <c r="F120" s="83"/>
      <c r="G120" s="84"/>
    </row>
    <row r="121" spans="1:7" ht="21.75" customHeight="1" x14ac:dyDescent="0.5">
      <c r="A121" s="8"/>
      <c r="B121" s="6"/>
    </row>
    <row r="122" spans="1:7" ht="21.75" customHeight="1" x14ac:dyDescent="0.5">
      <c r="A122" s="8"/>
      <c r="B122" s="6"/>
    </row>
    <row r="123" spans="1:7" ht="21.75" customHeight="1" x14ac:dyDescent="0.5">
      <c r="A123" s="8"/>
      <c r="B123" s="6"/>
    </row>
    <row r="124" spans="1:7" ht="21.75" customHeight="1" x14ac:dyDescent="0.5">
      <c r="A124" s="8"/>
      <c r="B124" s="6"/>
    </row>
    <row r="125" spans="1:7" ht="21.75" customHeight="1" x14ac:dyDescent="0.5">
      <c r="A125" s="8"/>
      <c r="B125" s="6"/>
    </row>
    <row r="126" spans="1:7" ht="21.75" customHeight="1" x14ac:dyDescent="0.5">
      <c r="A126" s="8"/>
      <c r="B126" s="64"/>
    </row>
    <row r="127" spans="1:7" ht="21.75" customHeight="1" x14ac:dyDescent="0.5">
      <c r="A127" s="8"/>
      <c r="B127" s="66"/>
    </row>
    <row r="128" spans="1:7" ht="21.75" customHeight="1" x14ac:dyDescent="0.5">
      <c r="A128" s="8"/>
      <c r="B128" s="6"/>
    </row>
    <row r="129" spans="1:5" ht="21.75" customHeight="1" x14ac:dyDescent="0.5">
      <c r="A129" s="8"/>
      <c r="B129" s="6"/>
    </row>
    <row r="130" spans="1:5" ht="21.75" customHeight="1" x14ac:dyDescent="0.5">
      <c r="A130" s="8"/>
      <c r="B130" s="6"/>
    </row>
    <row r="131" spans="1:5" ht="21.75" customHeight="1" x14ac:dyDescent="0.5">
      <c r="A131" s="8"/>
      <c r="B131" s="6"/>
    </row>
    <row r="132" spans="1:5" ht="21.75" customHeight="1" x14ac:dyDescent="0.5">
      <c r="A132" s="8"/>
      <c r="B132" s="6"/>
    </row>
    <row r="133" spans="1:5" ht="21.75" customHeight="1" x14ac:dyDescent="0.5">
      <c r="A133" s="8"/>
      <c r="B133" s="64"/>
    </row>
    <row r="134" spans="1:5" ht="21.75" customHeight="1" x14ac:dyDescent="0.5">
      <c r="A134" s="8"/>
      <c r="B134" s="66"/>
    </row>
    <row r="135" spans="1:5" ht="21.75" customHeight="1" x14ac:dyDescent="0.5">
      <c r="A135" s="8"/>
      <c r="B135" s="6"/>
    </row>
    <row r="136" spans="1:5" ht="21.75" customHeight="1" x14ac:dyDescent="0.5">
      <c r="A136" s="8"/>
      <c r="B136" s="6"/>
    </row>
    <row r="137" spans="1:5" ht="21.75" customHeight="1" x14ac:dyDescent="0.5">
      <c r="A137" s="8"/>
      <c r="B137" s="6"/>
    </row>
    <row r="138" spans="1:5" ht="21.75" customHeight="1" x14ac:dyDescent="0.5">
      <c r="A138" s="8"/>
      <c r="B138" s="6"/>
      <c r="E138" s="2"/>
    </row>
    <row r="139" spans="1:5" ht="21.75" customHeight="1" x14ac:dyDescent="0.5">
      <c r="A139" s="8"/>
      <c r="B139" s="6"/>
      <c r="E139" s="2"/>
    </row>
    <row r="140" spans="1:5" ht="21.75" customHeight="1" x14ac:dyDescent="0.5">
      <c r="A140" s="8"/>
      <c r="B140" s="6"/>
      <c r="E140" s="2"/>
    </row>
    <row r="141" spans="1:5" ht="21.75" customHeight="1" x14ac:dyDescent="0.5">
      <c r="A141" s="8"/>
      <c r="B141" s="6"/>
      <c r="E141" s="2"/>
    </row>
    <row r="142" spans="1:5" ht="21.75" customHeight="1" x14ac:dyDescent="0.5">
      <c r="A142" s="8"/>
      <c r="B142" s="6"/>
      <c r="E142" s="2"/>
    </row>
    <row r="143" spans="1:5" ht="21.75" customHeight="1" x14ac:dyDescent="0.5">
      <c r="A143" s="8"/>
      <c r="B143" s="6"/>
      <c r="E143" s="2"/>
    </row>
    <row r="144" spans="1:5" ht="21.75" customHeight="1" x14ac:dyDescent="0.5">
      <c r="A144" s="8"/>
      <c r="B144" s="6"/>
      <c r="E144" s="2"/>
    </row>
    <row r="145" spans="1:6" ht="21.75" customHeight="1" x14ac:dyDescent="0.5">
      <c r="A145" s="8"/>
      <c r="B145" s="6"/>
      <c r="E145" s="2"/>
    </row>
    <row r="146" spans="1:6" ht="21.75" customHeight="1" x14ac:dyDescent="0.5">
      <c r="A146" s="8"/>
      <c r="B146" s="6"/>
      <c r="E146" s="2"/>
    </row>
    <row r="147" spans="1:6" ht="21.75" customHeight="1" x14ac:dyDescent="0.5">
      <c r="A147" s="8"/>
      <c r="B147" s="67"/>
      <c r="D147" s="80"/>
      <c r="E147" s="3"/>
      <c r="F147" s="124"/>
    </row>
    <row r="148" spans="1:6" ht="21.75" customHeight="1" x14ac:dyDescent="0.5">
      <c r="A148" s="8"/>
      <c r="B148" s="4"/>
      <c r="E148" s="3"/>
    </row>
    <row r="149" spans="1:6" ht="21.75" customHeight="1" x14ac:dyDescent="0.5">
      <c r="A149" s="8"/>
      <c r="B149" s="4"/>
    </row>
    <row r="150" spans="1:6" ht="21.75" customHeight="1" x14ac:dyDescent="0.5">
      <c r="A150" s="8"/>
      <c r="B150" s="4"/>
    </row>
    <row r="151" spans="1:6" ht="21.75" customHeight="1" x14ac:dyDescent="0.5">
      <c r="A151" s="8"/>
      <c r="B151" s="4"/>
    </row>
    <row r="152" spans="1:6" ht="21.75" customHeight="1" x14ac:dyDescent="0.5">
      <c r="A152" s="8"/>
      <c r="B152" s="4"/>
    </row>
    <row r="153" spans="1:6" ht="21.75" customHeight="1" x14ac:dyDescent="0.5">
      <c r="A153" s="8"/>
      <c r="B153" s="4"/>
    </row>
    <row r="154" spans="1:6" ht="21.75" customHeight="1" x14ac:dyDescent="0.5">
      <c r="A154" s="8"/>
      <c r="B154" s="4"/>
    </row>
    <row r="155" spans="1:6" ht="21.75" customHeight="1" x14ac:dyDescent="0.5">
      <c r="A155" s="8"/>
      <c r="B155" s="4"/>
    </row>
    <row r="156" spans="1:6" ht="21.75" customHeight="1" x14ac:dyDescent="0.5">
      <c r="A156" s="8"/>
      <c r="B156" s="4"/>
    </row>
    <row r="157" spans="1:6" ht="21.75" customHeight="1" x14ac:dyDescent="0.5">
      <c r="A157" s="8"/>
      <c r="B157" s="6"/>
    </row>
    <row r="158" spans="1:6" ht="21.75" customHeight="1" x14ac:dyDescent="0.5">
      <c r="A158" s="8"/>
      <c r="B158" s="64"/>
    </row>
    <row r="159" spans="1:6" ht="21.75" customHeight="1" x14ac:dyDescent="0.5">
      <c r="A159" s="8">
        <v>4</v>
      </c>
      <c r="B159" s="65"/>
    </row>
    <row r="160" spans="1:6" ht="21.75" customHeight="1" x14ac:dyDescent="0.5">
      <c r="A160" s="8"/>
      <c r="B160" s="6"/>
    </row>
    <row r="161" spans="1:4" x14ac:dyDescent="0.5">
      <c r="A161" s="7"/>
      <c r="B161" s="4"/>
      <c r="C161" s="4"/>
      <c r="D161" s="4"/>
    </row>
    <row r="162" spans="1:4" x14ac:dyDescent="0.5">
      <c r="A162" s="2"/>
    </row>
    <row r="163" spans="1:4" x14ac:dyDescent="0.5">
      <c r="A163" s="2"/>
    </row>
    <row r="164" spans="1:4" x14ac:dyDescent="0.5">
      <c r="A164" s="2"/>
    </row>
    <row r="165" spans="1:4" x14ac:dyDescent="0.5">
      <c r="A165" s="2"/>
    </row>
    <row r="166" spans="1:4" x14ac:dyDescent="0.5">
      <c r="A166" s="2"/>
    </row>
    <row r="167" spans="1:4" x14ac:dyDescent="0.5">
      <c r="A167" s="2"/>
    </row>
    <row r="168" spans="1:4" x14ac:dyDescent="0.5">
      <c r="A168" s="2"/>
    </row>
    <row r="169" spans="1:4" x14ac:dyDescent="0.5">
      <c r="A169" s="2"/>
    </row>
    <row r="170" spans="1:4" x14ac:dyDescent="0.5">
      <c r="A170" s="2"/>
    </row>
    <row r="171" spans="1:4" x14ac:dyDescent="0.5">
      <c r="A171" s="2"/>
    </row>
    <row r="172" spans="1:4" x14ac:dyDescent="0.5">
      <c r="A172" s="7"/>
      <c r="B172" s="4"/>
    </row>
    <row r="173" spans="1:4" x14ac:dyDescent="0.5">
      <c r="A173" s="7"/>
      <c r="B173" s="4"/>
    </row>
    <row r="174" spans="1:4" x14ac:dyDescent="0.5">
      <c r="A174" s="7"/>
    </row>
  </sheetData>
  <mergeCells count="6">
    <mergeCell ref="A119:B119"/>
    <mergeCell ref="A1:G1"/>
    <mergeCell ref="A2:G2"/>
    <mergeCell ref="A4:A5"/>
    <mergeCell ref="B4:E4"/>
    <mergeCell ref="G4:G5"/>
  </mergeCells>
  <printOptions horizontalCentered="1"/>
  <pageMargins left="0.15748031496062992" right="0.15748031496062992" top="0.19685039370078741" bottom="0" header="0.31496062992125984" footer="0.31496062992125984"/>
  <pageSetup paperSize="9" scale="55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1" customWidth="1"/>
    <col min="2" max="2" width="28.75" style="1" customWidth="1"/>
    <col min="3" max="3" width="9.375" style="1" customWidth="1"/>
    <col min="4" max="4" width="11.125" style="1" customWidth="1"/>
    <col min="5" max="5" width="13" style="1" customWidth="1"/>
    <col min="6" max="6" width="12.375" style="1" customWidth="1"/>
    <col min="7" max="7" width="10.875" style="2" customWidth="1"/>
    <col min="8" max="8" width="7.625" style="2" customWidth="1"/>
    <col min="9" max="9" width="12.625" style="1" customWidth="1"/>
    <col min="10" max="10" width="10.375" style="2" customWidth="1"/>
    <col min="11" max="11" width="11.375" style="1" customWidth="1"/>
    <col min="12" max="12" width="22.375" style="1" customWidth="1"/>
    <col min="13" max="23" width="10.375" style="1" customWidth="1"/>
    <col min="24" max="24" width="10" style="1" customWidth="1"/>
    <col min="25" max="25" width="13.75" style="1" customWidth="1"/>
    <col min="26" max="16384" width="9" style="1"/>
  </cols>
  <sheetData>
    <row r="1" spans="1:25" ht="27.75" x14ac:dyDescent="0.5">
      <c r="A1" s="136" t="s">
        <v>19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25" ht="27.75" x14ac:dyDescent="0.5">
      <c r="A2" s="136" t="s">
        <v>23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</row>
    <row r="3" spans="1:25" ht="18" customHeight="1" x14ac:dyDescent="0.5">
      <c r="A3" s="136" t="s">
        <v>153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</row>
    <row r="4" spans="1:25" ht="14.2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</row>
    <row r="5" spans="1:25" ht="33" customHeight="1" x14ac:dyDescent="0.5">
      <c r="A5" s="142" t="s">
        <v>0</v>
      </c>
      <c r="B5" s="144" t="s">
        <v>1</v>
      </c>
      <c r="C5" s="145" t="s">
        <v>14</v>
      </c>
      <c r="D5" s="145" t="s">
        <v>11</v>
      </c>
      <c r="E5" s="147" t="s">
        <v>2</v>
      </c>
      <c r="F5" s="147" t="s">
        <v>3</v>
      </c>
      <c r="G5" s="147" t="s">
        <v>8</v>
      </c>
      <c r="H5" s="148" t="s">
        <v>18</v>
      </c>
      <c r="I5" s="148"/>
      <c r="J5" s="148"/>
      <c r="K5" s="148"/>
      <c r="L5" s="148"/>
      <c r="M5" s="144" t="s">
        <v>10</v>
      </c>
      <c r="N5" s="144"/>
      <c r="O5" s="144"/>
      <c r="P5" s="144"/>
      <c r="Q5" s="144"/>
      <c r="R5" s="144"/>
      <c r="S5" s="144"/>
      <c r="T5" s="144"/>
      <c r="U5" s="144"/>
      <c r="V5" s="144"/>
      <c r="W5" s="147" t="s">
        <v>12</v>
      </c>
      <c r="X5" s="149" t="s">
        <v>24</v>
      </c>
    </row>
    <row r="6" spans="1:25" ht="102" customHeight="1" x14ac:dyDescent="0.5">
      <c r="A6" s="143"/>
      <c r="B6" s="144"/>
      <c r="C6" s="146"/>
      <c r="D6" s="146"/>
      <c r="E6" s="147"/>
      <c r="F6" s="147"/>
      <c r="G6" s="147"/>
      <c r="H6" s="10" t="s">
        <v>5</v>
      </c>
      <c r="I6" s="11" t="s">
        <v>6</v>
      </c>
      <c r="J6" s="11" t="s">
        <v>13</v>
      </c>
      <c r="K6" s="11" t="s">
        <v>7</v>
      </c>
      <c r="L6" s="10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47"/>
      <c r="X6" s="150"/>
    </row>
    <row r="7" spans="1:25" ht="43.5" customHeight="1" x14ac:dyDescent="0.5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43.5" x14ac:dyDescent="0.5">
      <c r="A8" s="23"/>
      <c r="B8" s="24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4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5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5</v>
      </c>
      <c r="I9" s="51">
        <f t="shared" ref="I9:W9" si="3">SUM(I10:I14)</f>
        <v>23479000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0</v>
      </c>
      <c r="O9" s="42">
        <f t="shared" si="3"/>
        <v>0</v>
      </c>
      <c r="P9" s="42">
        <f t="shared" si="3"/>
        <v>0</v>
      </c>
      <c r="Q9" s="51">
        <f t="shared" si="3"/>
        <v>3110000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488000</v>
      </c>
      <c r="X9" s="51"/>
      <c r="Y9" s="61">
        <f t="shared" si="1"/>
        <v>0</v>
      </c>
    </row>
    <row r="10" spans="1:25" ht="63.75" customHeight="1" x14ac:dyDescent="0.5">
      <c r="A10" s="23"/>
      <c r="B10" s="24" t="s">
        <v>41</v>
      </c>
      <c r="C10" s="25"/>
      <c r="D10" s="25">
        <v>3598000</v>
      </c>
      <c r="E10" s="35">
        <v>3598000</v>
      </c>
      <c r="F10" s="25"/>
      <c r="G10" s="26"/>
      <c r="H10" s="26">
        <v>1</v>
      </c>
      <c r="I10" s="25"/>
      <c r="J10" s="26" t="s">
        <v>4</v>
      </c>
      <c r="K10" s="26"/>
      <c r="L10" s="24" t="s">
        <v>142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43.5" x14ac:dyDescent="0.5">
      <c r="A11" s="23"/>
      <c r="B11" s="24" t="s">
        <v>42</v>
      </c>
      <c r="C11" s="25"/>
      <c r="D11" s="25">
        <v>12000000</v>
      </c>
      <c r="E11" s="35">
        <v>12000000</v>
      </c>
      <c r="F11" s="25"/>
      <c r="G11" s="26"/>
      <c r="H11" s="26">
        <v>1</v>
      </c>
      <c r="I11" s="25">
        <f>E11</f>
        <v>12000000</v>
      </c>
      <c r="J11" s="26">
        <v>1</v>
      </c>
      <c r="K11" s="26">
        <v>5</v>
      </c>
      <c r="L11" s="24" t="s">
        <v>138</v>
      </c>
      <c r="M11" s="54"/>
      <c r="N11" s="54"/>
      <c r="O11" s="54"/>
      <c r="P11" s="54"/>
      <c r="Q11" s="54"/>
      <c r="R11" s="54"/>
      <c r="S11" s="54"/>
      <c r="T11" s="54"/>
      <c r="U11" s="55"/>
      <c r="V11" s="55"/>
      <c r="W11" s="54"/>
      <c r="X11" s="54"/>
      <c r="Y11" s="61">
        <f t="shared" si="1"/>
        <v>0</v>
      </c>
    </row>
    <row r="12" spans="1:25" ht="70.5" customHeight="1" x14ac:dyDescent="0.5">
      <c r="A12" s="27"/>
      <c r="B12" s="24" t="s">
        <v>43</v>
      </c>
      <c r="C12" s="25"/>
      <c r="D12" s="25">
        <v>2379000</v>
      </c>
      <c r="E12" s="35">
        <v>2379000</v>
      </c>
      <c r="F12" s="29"/>
      <c r="G12" s="30"/>
      <c r="H12" s="30">
        <v>1</v>
      </c>
      <c r="I12" s="25">
        <f>E12</f>
        <v>2379000</v>
      </c>
      <c r="J12" s="26">
        <v>1</v>
      </c>
      <c r="K12" s="26">
        <v>5</v>
      </c>
      <c r="L12" s="24" t="s">
        <v>147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65.25" x14ac:dyDescent="0.5">
      <c r="A13" s="23"/>
      <c r="B13" s="24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1</v>
      </c>
      <c r="K13" s="26">
        <v>5</v>
      </c>
      <c r="L13" s="24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5">
      <c r="A14" s="23"/>
      <c r="B14" s="24" t="s">
        <v>45</v>
      </c>
      <c r="C14" s="25"/>
      <c r="D14" s="25">
        <v>1900000</v>
      </c>
      <c r="E14" s="35">
        <v>1900000</v>
      </c>
      <c r="F14" s="25"/>
      <c r="G14" s="26"/>
      <c r="H14" s="26">
        <v>1</v>
      </c>
      <c r="I14" s="25">
        <f>E14</f>
        <v>1900000</v>
      </c>
      <c r="J14" s="26">
        <v>1</v>
      </c>
      <c r="K14" s="26">
        <v>5</v>
      </c>
      <c r="L14" s="24" t="s">
        <v>138</v>
      </c>
      <c r="M14" s="54"/>
      <c r="N14" s="54"/>
      <c r="O14" s="54"/>
      <c r="P14" s="54"/>
      <c r="Q14" s="54"/>
      <c r="R14" s="54"/>
      <c r="S14" s="54"/>
      <c r="T14" s="54"/>
      <c r="U14" s="55"/>
      <c r="V14" s="55"/>
      <c r="W14" s="54"/>
      <c r="X14" s="54"/>
      <c r="Y14" s="61">
        <f t="shared" si="1"/>
        <v>0</v>
      </c>
    </row>
    <row r="15" spans="1:25" ht="43.5" x14ac:dyDescent="0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1945505.81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5">
      <c r="A16" s="27"/>
      <c r="B16" s="24" t="s">
        <v>46</v>
      </c>
      <c r="C16" s="25">
        <v>10000000</v>
      </c>
      <c r="D16" s="25"/>
      <c r="E16" s="35">
        <v>10000000</v>
      </c>
      <c r="F16" s="29">
        <v>1945505.81</v>
      </c>
      <c r="G16" s="30"/>
      <c r="H16" s="30">
        <v>0</v>
      </c>
      <c r="I16" s="29"/>
      <c r="J16" s="30"/>
      <c r="K16" s="30"/>
      <c r="L16" s="24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43.5" x14ac:dyDescent="0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304400</v>
      </c>
      <c r="G17" s="42"/>
      <c r="H17" s="42">
        <f>SUM(H18:H21)</f>
        <v>1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5">
      <c r="A18" s="27"/>
      <c r="B18" s="24" t="s">
        <v>47</v>
      </c>
      <c r="C18" s="25">
        <v>9930000</v>
      </c>
      <c r="D18" s="25"/>
      <c r="E18" s="35">
        <v>9930000</v>
      </c>
      <c r="F18" s="29"/>
      <c r="G18" s="30"/>
      <c r="H18" s="30">
        <v>0</v>
      </c>
      <c r="I18" s="29">
        <f>E18</f>
        <v>9930000</v>
      </c>
      <c r="J18" s="30">
        <v>2</v>
      </c>
      <c r="K18" s="30">
        <v>5</v>
      </c>
      <c r="L18" s="24" t="s">
        <v>150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5">
      <c r="A19" s="23"/>
      <c r="B19" s="24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4" t="s">
        <v>149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5">
      <c r="A20" s="23"/>
      <c r="B20" s="24" t="s">
        <v>49</v>
      </c>
      <c r="C20" s="25">
        <v>1415500</v>
      </c>
      <c r="D20" s="25"/>
      <c r="E20" s="35">
        <v>1415500</v>
      </c>
      <c r="F20" s="25">
        <v>304400</v>
      </c>
      <c r="G20" s="26"/>
      <c r="H20" s="26">
        <v>0</v>
      </c>
      <c r="I20" s="25"/>
      <c r="J20" s="26"/>
      <c r="K20" s="26"/>
      <c r="L20" s="24" t="s">
        <v>151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5">
      <c r="A21" s="23"/>
      <c r="B21" s="24" t="s">
        <v>50</v>
      </c>
      <c r="C21" s="25">
        <v>9750000</v>
      </c>
      <c r="D21" s="25"/>
      <c r="E21" s="35">
        <v>9750000</v>
      </c>
      <c r="F21" s="25"/>
      <c r="G21" s="26"/>
      <c r="H21" s="26">
        <v>0</v>
      </c>
      <c r="I21" s="25">
        <f>E21</f>
        <v>9750000</v>
      </c>
      <c r="J21" s="26">
        <v>2</v>
      </c>
      <c r="K21" s="26">
        <v>5</v>
      </c>
      <c r="L21" s="24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5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3</v>
      </c>
      <c r="I22" s="41">
        <f>SUM(I23:I25)</f>
        <v>44347000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0</v>
      </c>
      <c r="X22" s="51"/>
      <c r="Y22" s="61">
        <f t="shared" si="1"/>
        <v>0</v>
      </c>
    </row>
    <row r="23" spans="1:25" ht="42.75" customHeight="1" x14ac:dyDescent="0.5">
      <c r="A23" s="23"/>
      <c r="B23" s="24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1</v>
      </c>
      <c r="K23" s="26">
        <v>5</v>
      </c>
      <c r="L23" s="24" t="s">
        <v>137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87" x14ac:dyDescent="0.5">
      <c r="A24" s="23"/>
      <c r="B24" s="24" t="s">
        <v>52</v>
      </c>
      <c r="C24" s="25"/>
      <c r="D24" s="25">
        <v>1347000</v>
      </c>
      <c r="E24" s="35">
        <v>1347000</v>
      </c>
      <c r="F24" s="25"/>
      <c r="G24" s="26"/>
      <c r="H24" s="26">
        <v>1</v>
      </c>
      <c r="I24" s="25">
        <f>E24</f>
        <v>1347000</v>
      </c>
      <c r="J24" s="26">
        <v>1</v>
      </c>
      <c r="K24" s="26">
        <v>5</v>
      </c>
      <c r="L24" s="24" t="s">
        <v>142</v>
      </c>
      <c r="M24" s="54"/>
      <c r="N24" s="54"/>
      <c r="O24" s="54"/>
      <c r="P24" s="54"/>
      <c r="Q24" s="54"/>
      <c r="R24" s="54"/>
      <c r="S24" s="54"/>
      <c r="T24" s="54"/>
      <c r="U24" s="55"/>
      <c r="V24" s="55"/>
      <c r="W24" s="54"/>
      <c r="X24" s="54"/>
      <c r="Y24" s="61">
        <f t="shared" si="1"/>
        <v>0</v>
      </c>
    </row>
    <row r="25" spans="1:25" ht="42.75" customHeight="1" x14ac:dyDescent="0.5">
      <c r="A25" s="27"/>
      <c r="B25" s="24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9">
        <f>E25</f>
        <v>20000000</v>
      </c>
      <c r="J25" s="30">
        <v>1</v>
      </c>
      <c r="K25" s="30">
        <v>5</v>
      </c>
      <c r="L25" s="24" t="s">
        <v>138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43.5" x14ac:dyDescent="0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5">
      <c r="A27" s="23"/>
      <c r="B27" s="24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1</v>
      </c>
      <c r="K27" s="26">
        <v>5</v>
      </c>
      <c r="L27" s="24" t="s">
        <v>137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5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5">
      <c r="A29" s="23"/>
      <c r="B29" s="24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1</v>
      </c>
      <c r="K29" s="26">
        <v>5</v>
      </c>
      <c r="L29" s="24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65.25" x14ac:dyDescent="0.5">
      <c r="A30" s="23"/>
      <c r="B30" s="24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1</v>
      </c>
      <c r="K30" s="26">
        <v>5</v>
      </c>
      <c r="L30" s="24" t="s">
        <v>137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5">
      <c r="A31" s="27"/>
      <c r="B31" s="24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1</v>
      </c>
      <c r="K31" s="26">
        <v>5</v>
      </c>
      <c r="L31" s="24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43.5" x14ac:dyDescent="0.5">
      <c r="A32" s="23"/>
      <c r="B32" s="24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1</v>
      </c>
      <c r="K32" s="26">
        <v>5</v>
      </c>
      <c r="L32" s="24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5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0</v>
      </c>
      <c r="G33" s="42"/>
      <c r="H33" s="51">
        <f>SUM(H34:H83)</f>
        <v>50</v>
      </c>
      <c r="I33" s="51">
        <f t="shared" ref="I33:W33" si="14">SUM(I34:I83)</f>
        <v>244386600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0</v>
      </c>
      <c r="O33" s="51">
        <f t="shared" si="14"/>
        <v>7295000</v>
      </c>
      <c r="P33" s="51">
        <f t="shared" si="14"/>
        <v>0</v>
      </c>
      <c r="Q33" s="51">
        <f t="shared" si="14"/>
        <v>0</v>
      </c>
      <c r="R33" s="51">
        <f t="shared" si="14"/>
        <v>0</v>
      </c>
      <c r="S33" s="51">
        <f t="shared" si="14"/>
        <v>0</v>
      </c>
      <c r="T33" s="51">
        <f t="shared" si="14"/>
        <v>0</v>
      </c>
      <c r="U33" s="51">
        <f t="shared" si="14"/>
        <v>0</v>
      </c>
      <c r="V33" s="51">
        <f t="shared" si="14"/>
        <v>0</v>
      </c>
      <c r="W33" s="51">
        <f t="shared" si="14"/>
        <v>522000</v>
      </c>
      <c r="X33" s="57"/>
      <c r="Y33" s="61">
        <f t="shared" si="1"/>
        <v>0</v>
      </c>
    </row>
    <row r="34" spans="1:25" ht="108.75" x14ac:dyDescent="0.5">
      <c r="A34" s="23"/>
      <c r="B34" s="24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51" si="15">E34</f>
        <v>11500000</v>
      </c>
      <c r="J34" s="26">
        <v>2</v>
      </c>
      <c r="K34" s="26">
        <v>5</v>
      </c>
      <c r="L34" s="24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5">
      <c r="A35" s="23"/>
      <c r="B35" s="24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2</v>
      </c>
      <c r="K35" s="26">
        <v>5</v>
      </c>
      <c r="L35" s="24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5">
      <c r="A36" s="27"/>
      <c r="B36" s="24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9">
        <f t="shared" si="15"/>
        <v>2400000</v>
      </c>
      <c r="J36" s="30">
        <v>2</v>
      </c>
      <c r="K36" s="30">
        <v>5</v>
      </c>
      <c r="L36" s="24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5">
      <c r="A37" s="23"/>
      <c r="B37" s="24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4" t="s">
        <v>138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87" x14ac:dyDescent="0.5">
      <c r="A38" s="23"/>
      <c r="B38" s="24" t="s">
        <v>63</v>
      </c>
      <c r="C38" s="25"/>
      <c r="D38" s="25">
        <v>5751000</v>
      </c>
      <c r="E38" s="35">
        <v>5751000</v>
      </c>
      <c r="F38" s="25"/>
      <c r="G38" s="26"/>
      <c r="H38" s="26">
        <v>1</v>
      </c>
      <c r="I38" s="25">
        <f t="shared" si="15"/>
        <v>5751000</v>
      </c>
      <c r="J38" s="26">
        <v>1</v>
      </c>
      <c r="K38" s="26">
        <v>5</v>
      </c>
      <c r="L38" s="24" t="s">
        <v>137</v>
      </c>
      <c r="M38" s="54"/>
      <c r="N38" s="54"/>
      <c r="O38" s="54"/>
      <c r="P38" s="54"/>
      <c r="Q38" s="54"/>
      <c r="R38" s="54"/>
      <c r="S38" s="54"/>
      <c r="T38" s="54"/>
      <c r="U38" s="55"/>
      <c r="V38" s="55"/>
      <c r="W38" s="54"/>
      <c r="X38" s="54"/>
      <c r="Y38" s="61">
        <f t="shared" si="1"/>
        <v>0</v>
      </c>
    </row>
    <row r="39" spans="1:25" ht="87.75" customHeight="1" x14ac:dyDescent="0.5">
      <c r="A39" s="27"/>
      <c r="B39" s="24" t="s">
        <v>64</v>
      </c>
      <c r="C39" s="25"/>
      <c r="D39" s="25">
        <v>4091000</v>
      </c>
      <c r="E39" s="35">
        <v>4091000</v>
      </c>
      <c r="F39" s="29"/>
      <c r="G39" s="30"/>
      <c r="H39" s="26">
        <v>1</v>
      </c>
      <c r="I39" s="29">
        <f t="shared" si="15"/>
        <v>4091000</v>
      </c>
      <c r="J39" s="30">
        <v>1</v>
      </c>
      <c r="K39" s="30">
        <v>5</v>
      </c>
      <c r="L39" s="24" t="s">
        <v>137</v>
      </c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61">
        <f t="shared" si="1"/>
        <v>0</v>
      </c>
    </row>
    <row r="40" spans="1:25" ht="108.75" x14ac:dyDescent="0.5">
      <c r="A40" s="23"/>
      <c r="B40" s="24" t="s">
        <v>65</v>
      </c>
      <c r="C40" s="25"/>
      <c r="D40" s="25">
        <v>3400000</v>
      </c>
      <c r="E40" s="35">
        <v>3400000</v>
      </c>
      <c r="F40" s="25"/>
      <c r="G40" s="26"/>
      <c r="H40" s="26">
        <v>1</v>
      </c>
      <c r="I40" s="25">
        <f t="shared" si="15"/>
        <v>3400000</v>
      </c>
      <c r="J40" s="26">
        <v>1</v>
      </c>
      <c r="K40" s="26">
        <v>5</v>
      </c>
      <c r="L40" s="24" t="s">
        <v>137</v>
      </c>
      <c r="M40" s="54"/>
      <c r="N40" s="54"/>
      <c r="O40" s="54"/>
      <c r="P40" s="54"/>
      <c r="Q40" s="54"/>
      <c r="R40" s="54"/>
      <c r="S40" s="54"/>
      <c r="T40" s="54"/>
      <c r="U40" s="55"/>
      <c r="V40" s="55"/>
      <c r="W40" s="54"/>
      <c r="X40" s="54"/>
      <c r="Y40" s="61">
        <f t="shared" si="1"/>
        <v>0</v>
      </c>
    </row>
    <row r="41" spans="1:25" ht="64.5" customHeight="1" x14ac:dyDescent="0.5">
      <c r="A41" s="23"/>
      <c r="B41" s="24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1</v>
      </c>
      <c r="K41" s="26">
        <v>5</v>
      </c>
      <c r="L41" s="24" t="s">
        <v>152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65.25" x14ac:dyDescent="0.5">
      <c r="A42" s="23"/>
      <c r="B42" s="24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si="15"/>
        <v>5980000</v>
      </c>
      <c r="J42" s="26">
        <v>1</v>
      </c>
      <c r="K42" s="26">
        <v>5</v>
      </c>
      <c r="L42" s="24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5">
      <c r="A43" s="27"/>
      <c r="B43" s="24" t="s">
        <v>68</v>
      </c>
      <c r="C43" s="25"/>
      <c r="D43" s="25">
        <v>5000000</v>
      </c>
      <c r="E43" s="35">
        <v>5000000</v>
      </c>
      <c r="F43" s="29"/>
      <c r="G43" s="30"/>
      <c r="H43" s="26">
        <v>1</v>
      </c>
      <c r="I43" s="25">
        <f t="shared" si="15"/>
        <v>5000000</v>
      </c>
      <c r="J43" s="26">
        <v>1</v>
      </c>
      <c r="K43" s="26">
        <v>5</v>
      </c>
      <c r="L43" s="24" t="s">
        <v>137</v>
      </c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61">
        <f t="shared" si="1"/>
        <v>0</v>
      </c>
    </row>
    <row r="44" spans="1:25" ht="66.75" customHeight="1" x14ac:dyDescent="0.5">
      <c r="A44" s="23"/>
      <c r="B44" s="24" t="s">
        <v>69</v>
      </c>
      <c r="C44" s="25"/>
      <c r="D44" s="25">
        <v>1999800</v>
      </c>
      <c r="E44" s="35">
        <v>1999800</v>
      </c>
      <c r="F44" s="25"/>
      <c r="G44" s="26"/>
      <c r="H44" s="26">
        <v>1</v>
      </c>
      <c r="I44" s="25">
        <f t="shared" si="15"/>
        <v>1999800</v>
      </c>
      <c r="J44" s="26">
        <v>1</v>
      </c>
      <c r="K44" s="26">
        <v>5</v>
      </c>
      <c r="L44" s="24" t="s">
        <v>137</v>
      </c>
      <c r="M44" s="54"/>
      <c r="N44" s="54"/>
      <c r="O44" s="54"/>
      <c r="P44" s="54"/>
      <c r="Q44" s="54"/>
      <c r="R44" s="54"/>
      <c r="S44" s="54"/>
      <c r="T44" s="54"/>
      <c r="U44" s="55"/>
      <c r="V44" s="55"/>
      <c r="W44" s="54"/>
      <c r="X44" s="54"/>
      <c r="Y44" s="61">
        <f t="shared" si="1"/>
        <v>0</v>
      </c>
    </row>
    <row r="45" spans="1:25" ht="65.25" x14ac:dyDescent="0.5">
      <c r="A45" s="23"/>
      <c r="B45" s="24" t="s">
        <v>70</v>
      </c>
      <c r="C45" s="25"/>
      <c r="D45" s="25">
        <v>1984800</v>
      </c>
      <c r="E45" s="35">
        <v>1984800</v>
      </c>
      <c r="F45" s="25"/>
      <c r="G45" s="26"/>
      <c r="H45" s="26">
        <v>1</v>
      </c>
      <c r="I45" s="25">
        <f t="shared" si="15"/>
        <v>1984800</v>
      </c>
      <c r="J45" s="26">
        <v>1</v>
      </c>
      <c r="K45" s="26">
        <v>5</v>
      </c>
      <c r="L45" s="24" t="s">
        <v>137</v>
      </c>
      <c r="M45" s="54"/>
      <c r="N45" s="54"/>
      <c r="O45" s="54"/>
      <c r="P45" s="54"/>
      <c r="Q45" s="54"/>
      <c r="R45" s="54"/>
      <c r="S45" s="54"/>
      <c r="T45" s="54"/>
      <c r="U45" s="55"/>
      <c r="V45" s="55"/>
      <c r="W45" s="54"/>
      <c r="X45" s="54"/>
      <c r="Y45" s="61">
        <f t="shared" si="1"/>
        <v>0</v>
      </c>
    </row>
    <row r="46" spans="1:25" ht="65.25" customHeight="1" x14ac:dyDescent="0.5">
      <c r="A46" s="27"/>
      <c r="B46" s="24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5"/>
        <v>1992000</v>
      </c>
      <c r="J46" s="30">
        <v>2</v>
      </c>
      <c r="K46" s="30">
        <v>5</v>
      </c>
      <c r="L46" s="24" t="s">
        <v>147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65.25" x14ac:dyDescent="0.5">
      <c r="A47" s="23"/>
      <c r="B47" s="24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5"/>
        <v>1965000</v>
      </c>
      <c r="J47" s="26">
        <v>2</v>
      </c>
      <c r="K47" s="26">
        <v>5</v>
      </c>
      <c r="L47" s="24" t="s">
        <v>147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5">
      <c r="A48" s="23"/>
      <c r="B48" s="24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5"/>
        <v>1262000</v>
      </c>
      <c r="J48" s="26">
        <v>2</v>
      </c>
      <c r="K48" s="26">
        <v>5</v>
      </c>
      <c r="L48" s="24" t="s">
        <v>147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65.25" x14ac:dyDescent="0.5">
      <c r="A49" s="23"/>
      <c r="B49" s="24" t="s">
        <v>74</v>
      </c>
      <c r="C49" s="25"/>
      <c r="D49" s="25">
        <v>14186000</v>
      </c>
      <c r="E49" s="35">
        <v>14186000</v>
      </c>
      <c r="F49" s="25"/>
      <c r="G49" s="26"/>
      <c r="H49" s="26">
        <v>1</v>
      </c>
      <c r="I49" s="25">
        <f t="shared" si="15"/>
        <v>14186000</v>
      </c>
      <c r="J49" s="26">
        <v>1</v>
      </c>
      <c r="K49" s="26">
        <v>5</v>
      </c>
      <c r="L49" s="24" t="s">
        <v>137</v>
      </c>
      <c r="M49" s="54"/>
      <c r="N49" s="54"/>
      <c r="O49" s="54"/>
      <c r="P49" s="54"/>
      <c r="Q49" s="54"/>
      <c r="R49" s="54"/>
      <c r="S49" s="54"/>
      <c r="T49" s="54"/>
      <c r="U49" s="55"/>
      <c r="V49" s="55"/>
      <c r="W49" s="54"/>
      <c r="X49" s="54"/>
      <c r="Y49" s="61">
        <f t="shared" si="1"/>
        <v>0</v>
      </c>
    </row>
    <row r="50" spans="1:25" ht="72" customHeight="1" x14ac:dyDescent="0.5">
      <c r="A50" s="27"/>
      <c r="B50" s="24" t="s">
        <v>75</v>
      </c>
      <c r="C50" s="25"/>
      <c r="D50" s="25">
        <v>6964000</v>
      </c>
      <c r="E50" s="35">
        <v>6964000</v>
      </c>
      <c r="F50" s="29"/>
      <c r="G50" s="30"/>
      <c r="H50" s="26">
        <v>1</v>
      </c>
      <c r="I50" s="25">
        <f t="shared" si="15"/>
        <v>6964000</v>
      </c>
      <c r="J50" s="30">
        <v>1</v>
      </c>
      <c r="K50" s="30">
        <v>5</v>
      </c>
      <c r="L50" s="24" t="s">
        <v>137</v>
      </c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61">
        <f t="shared" si="1"/>
        <v>0</v>
      </c>
    </row>
    <row r="51" spans="1:25" ht="72" customHeight="1" x14ac:dyDescent="0.5">
      <c r="A51" s="23"/>
      <c r="B51" s="24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5"/>
        <v>4504000</v>
      </c>
      <c r="J51" s="26">
        <v>2</v>
      </c>
      <c r="K51" s="26">
        <v>2</v>
      </c>
      <c r="L51" s="24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87" x14ac:dyDescent="0.5">
      <c r="A52" s="23"/>
      <c r="B52" s="24" t="s">
        <v>77</v>
      </c>
      <c r="C52" s="25"/>
      <c r="D52" s="25">
        <v>8749000</v>
      </c>
      <c r="E52" s="35">
        <v>8749000</v>
      </c>
      <c r="F52" s="25"/>
      <c r="G52" s="26"/>
      <c r="H52" s="26">
        <v>1</v>
      </c>
      <c r="I52" s="25">
        <f>E52</f>
        <v>8749000</v>
      </c>
      <c r="J52" s="26">
        <v>1</v>
      </c>
      <c r="K52" s="26">
        <v>5</v>
      </c>
      <c r="L52" s="24" t="s">
        <v>137</v>
      </c>
      <c r="M52" s="54"/>
      <c r="N52" s="54"/>
      <c r="O52" s="54"/>
      <c r="P52" s="54"/>
      <c r="Q52" s="54"/>
      <c r="R52" s="54"/>
      <c r="S52" s="54"/>
      <c r="T52" s="54"/>
      <c r="U52" s="55"/>
      <c r="V52" s="55"/>
      <c r="W52" s="54"/>
      <c r="X52" s="54"/>
      <c r="Y52" s="61">
        <f t="shared" si="1"/>
        <v>0</v>
      </c>
    </row>
    <row r="53" spans="1:25" ht="92.25" customHeight="1" x14ac:dyDescent="0.5">
      <c r="A53" s="27"/>
      <c r="B53" s="24" t="s">
        <v>78</v>
      </c>
      <c r="C53" s="25"/>
      <c r="D53" s="25">
        <v>3080000</v>
      </c>
      <c r="E53" s="35">
        <v>3080000</v>
      </c>
      <c r="F53" s="29"/>
      <c r="G53" s="30"/>
      <c r="H53" s="26">
        <v>1</v>
      </c>
      <c r="I53" s="29">
        <f>E53</f>
        <v>3080000</v>
      </c>
      <c r="J53" s="30">
        <v>1</v>
      </c>
      <c r="K53" s="30">
        <v>5</v>
      </c>
      <c r="L53" s="24" t="s">
        <v>143</v>
      </c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1">
        <f t="shared" si="1"/>
        <v>0</v>
      </c>
    </row>
    <row r="54" spans="1:25" ht="65.25" x14ac:dyDescent="0.5">
      <c r="A54" s="23"/>
      <c r="B54" s="24" t="s">
        <v>79</v>
      </c>
      <c r="C54" s="25"/>
      <c r="D54" s="25">
        <v>1827000</v>
      </c>
      <c r="E54" s="35">
        <v>1827000</v>
      </c>
      <c r="F54" s="25"/>
      <c r="G54" s="26"/>
      <c r="H54" s="26">
        <v>1</v>
      </c>
      <c r="I54" s="25"/>
      <c r="J54" s="26" t="s">
        <v>4</v>
      </c>
      <c r="K54" s="26"/>
      <c r="L54" s="24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5">
      <c r="A55" s="23"/>
      <c r="B55" s="24" t="s">
        <v>80</v>
      </c>
      <c r="C55" s="25"/>
      <c r="D55" s="25">
        <v>1674000</v>
      </c>
      <c r="E55" s="35">
        <v>1674000</v>
      </c>
      <c r="F55" s="25"/>
      <c r="G55" s="26"/>
      <c r="H55" s="26">
        <v>1</v>
      </c>
      <c r="I55" s="25"/>
      <c r="J55" s="26" t="s">
        <v>4</v>
      </c>
      <c r="K55" s="26"/>
      <c r="L55" s="24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65.25" x14ac:dyDescent="0.5">
      <c r="A56" s="23"/>
      <c r="B56" s="24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4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5">
      <c r="A57" s="27"/>
      <c r="B57" s="24" t="s">
        <v>82</v>
      </c>
      <c r="C57" s="25"/>
      <c r="D57" s="25">
        <v>2681000</v>
      </c>
      <c r="E57" s="35">
        <v>2681000</v>
      </c>
      <c r="F57" s="29"/>
      <c r="G57" s="30"/>
      <c r="H57" s="26">
        <v>1</v>
      </c>
      <c r="I57" s="29"/>
      <c r="J57" s="26" t="s">
        <v>4</v>
      </c>
      <c r="K57" s="30"/>
      <c r="L57" s="24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5">
      <c r="A58" s="23"/>
      <c r="B58" s="24" t="s">
        <v>129</v>
      </c>
      <c r="C58" s="25"/>
      <c r="D58" s="25">
        <v>1635000</v>
      </c>
      <c r="E58" s="35">
        <v>1635000</v>
      </c>
      <c r="F58" s="25"/>
      <c r="G58" s="26"/>
      <c r="H58" s="26">
        <v>1</v>
      </c>
      <c r="I58" s="25"/>
      <c r="J58" s="26" t="s">
        <v>4</v>
      </c>
      <c r="K58" s="26"/>
      <c r="L58" s="24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08.75" x14ac:dyDescent="0.5">
      <c r="A59" s="23"/>
      <c r="B59" s="24" t="s">
        <v>128</v>
      </c>
      <c r="C59" s="25"/>
      <c r="D59" s="25">
        <v>1310000</v>
      </c>
      <c r="E59" s="35">
        <v>1310000</v>
      </c>
      <c r="F59" s="25"/>
      <c r="G59" s="26"/>
      <c r="H59" s="26">
        <v>1</v>
      </c>
      <c r="I59" s="25">
        <f t="shared" ref="I59:I82" si="16">E59</f>
        <v>1310000</v>
      </c>
      <c r="J59" s="26">
        <v>1</v>
      </c>
      <c r="K59" s="26">
        <v>5</v>
      </c>
      <c r="L59" s="24" t="s">
        <v>143</v>
      </c>
      <c r="M59" s="54"/>
      <c r="N59" s="54"/>
      <c r="O59" s="54"/>
      <c r="P59" s="54"/>
      <c r="Q59" s="54"/>
      <c r="R59" s="54"/>
      <c r="S59" s="54"/>
      <c r="T59" s="54"/>
      <c r="U59" s="55"/>
      <c r="V59" s="55"/>
      <c r="W59" s="54"/>
      <c r="X59" s="54"/>
      <c r="Y59" s="61">
        <f t="shared" si="1"/>
        <v>0</v>
      </c>
    </row>
    <row r="60" spans="1:25" ht="93.75" customHeight="1" x14ac:dyDescent="0.5">
      <c r="A60" s="27"/>
      <c r="B60" s="24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9">
        <f t="shared" si="16"/>
        <v>4549000</v>
      </c>
      <c r="J60" s="30">
        <v>1</v>
      </c>
      <c r="K60" s="30">
        <v>5</v>
      </c>
      <c r="L60" s="28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87" x14ac:dyDescent="0.5">
      <c r="A61" s="23"/>
      <c r="B61" s="24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6"/>
        <v>2160000</v>
      </c>
      <c r="J61" s="26">
        <v>1</v>
      </c>
      <c r="K61" s="26">
        <v>5</v>
      </c>
      <c r="L61" s="24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5">
      <c r="A62" s="23"/>
      <c r="B62" s="24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6"/>
        <v>2167000</v>
      </c>
      <c r="J62" s="26">
        <v>2</v>
      </c>
      <c r="K62" s="26">
        <v>5</v>
      </c>
      <c r="L62" s="24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87" x14ac:dyDescent="0.5">
      <c r="A63" s="23"/>
      <c r="B63" s="24" t="s">
        <v>86</v>
      </c>
      <c r="C63" s="25"/>
      <c r="D63" s="25">
        <v>1442000</v>
      </c>
      <c r="E63" s="35">
        <v>1442000</v>
      </c>
      <c r="F63" s="25"/>
      <c r="G63" s="26"/>
      <c r="H63" s="26">
        <v>1</v>
      </c>
      <c r="I63" s="25">
        <f t="shared" si="16"/>
        <v>1442000</v>
      </c>
      <c r="J63" s="26">
        <v>1</v>
      </c>
      <c r="K63" s="26">
        <v>5</v>
      </c>
      <c r="L63" s="24" t="s">
        <v>137</v>
      </c>
      <c r="M63" s="54"/>
      <c r="N63" s="54"/>
      <c r="O63" s="54"/>
      <c r="P63" s="54"/>
      <c r="Q63" s="54"/>
      <c r="R63" s="54"/>
      <c r="S63" s="54"/>
      <c r="T63" s="54"/>
      <c r="U63" s="55"/>
      <c r="V63" s="55"/>
      <c r="W63" s="54"/>
      <c r="X63" s="54"/>
      <c r="Y63" s="61">
        <f t="shared" si="1"/>
        <v>0</v>
      </c>
    </row>
    <row r="64" spans="1:25" ht="65.25" x14ac:dyDescent="0.5">
      <c r="A64" s="23"/>
      <c r="B64" s="24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6"/>
        <v>7012000</v>
      </c>
      <c r="J64" s="26">
        <v>2</v>
      </c>
      <c r="K64" s="26">
        <v>5</v>
      </c>
      <c r="L64" s="24" t="s">
        <v>147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5">
      <c r="A65" s="27"/>
      <c r="B65" s="24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9">
        <f t="shared" si="16"/>
        <v>1612000</v>
      </c>
      <c r="J65" s="30">
        <v>2</v>
      </c>
      <c r="K65" s="30">
        <v>5</v>
      </c>
      <c r="L65" s="24" t="s">
        <v>147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5">
      <c r="A66" s="23"/>
      <c r="B66" s="24" t="s">
        <v>89</v>
      </c>
      <c r="C66" s="25"/>
      <c r="D66" s="25">
        <v>13000000</v>
      </c>
      <c r="E66" s="35">
        <v>13000000</v>
      </c>
      <c r="F66" s="25"/>
      <c r="G66" s="26"/>
      <c r="H66" s="26">
        <v>1</v>
      </c>
      <c r="I66" s="25">
        <f t="shared" si="16"/>
        <v>13000000</v>
      </c>
      <c r="J66" s="26">
        <v>1</v>
      </c>
      <c r="K66" s="26">
        <v>5</v>
      </c>
      <c r="L66" s="24" t="s">
        <v>137</v>
      </c>
      <c r="M66" s="54"/>
      <c r="N66" s="54"/>
      <c r="O66" s="54"/>
      <c r="P66" s="54"/>
      <c r="Q66" s="54"/>
      <c r="R66" s="54"/>
      <c r="S66" s="54"/>
      <c r="T66" s="54"/>
      <c r="U66" s="55"/>
      <c r="V66" s="55"/>
      <c r="W66" s="54"/>
      <c r="X66" s="54"/>
      <c r="Y66" s="61">
        <f t="shared" si="1"/>
        <v>0</v>
      </c>
    </row>
    <row r="67" spans="1:25" ht="87" x14ac:dyDescent="0.5">
      <c r="A67" s="23"/>
      <c r="B67" s="24" t="s">
        <v>90</v>
      </c>
      <c r="C67" s="25"/>
      <c r="D67" s="25">
        <v>7148000</v>
      </c>
      <c r="E67" s="35">
        <v>7148000</v>
      </c>
      <c r="F67" s="25"/>
      <c r="G67" s="26"/>
      <c r="H67" s="26">
        <v>1</v>
      </c>
      <c r="I67" s="25">
        <f t="shared" si="16"/>
        <v>7148000</v>
      </c>
      <c r="J67" s="26">
        <v>1</v>
      </c>
      <c r="K67" s="26">
        <v>5</v>
      </c>
      <c r="L67" s="24" t="s">
        <v>137</v>
      </c>
      <c r="M67" s="54"/>
      <c r="N67" s="54"/>
      <c r="O67" s="54"/>
      <c r="P67" s="54"/>
      <c r="Q67" s="54"/>
      <c r="R67" s="54"/>
      <c r="S67" s="54"/>
      <c r="T67" s="54"/>
      <c r="U67" s="55"/>
      <c r="V67" s="55"/>
      <c r="W67" s="54"/>
      <c r="X67" s="54"/>
      <c r="Y67" s="61">
        <f t="shared" si="1"/>
        <v>0</v>
      </c>
    </row>
    <row r="68" spans="1:25" ht="93" customHeight="1" x14ac:dyDescent="0.5">
      <c r="A68" s="27"/>
      <c r="B68" s="24" t="s">
        <v>91</v>
      </c>
      <c r="C68" s="25"/>
      <c r="D68" s="25">
        <v>7210000</v>
      </c>
      <c r="E68" s="35">
        <v>7210000</v>
      </c>
      <c r="F68" s="29"/>
      <c r="G68" s="30"/>
      <c r="H68" s="26">
        <v>1</v>
      </c>
      <c r="I68" s="29">
        <f t="shared" si="16"/>
        <v>7210000</v>
      </c>
      <c r="J68" s="30">
        <v>1</v>
      </c>
      <c r="K68" s="30">
        <v>5</v>
      </c>
      <c r="L68" s="24" t="s">
        <v>137</v>
      </c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61">
        <f t="shared" si="1"/>
        <v>0</v>
      </c>
    </row>
    <row r="69" spans="1:25" ht="50.25" customHeight="1" x14ac:dyDescent="0.5">
      <c r="A69" s="23"/>
      <c r="B69" s="24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6"/>
        <v>1530000</v>
      </c>
      <c r="J69" s="26">
        <v>1</v>
      </c>
      <c r="K69" s="26">
        <v>5</v>
      </c>
      <c r="L69" s="24" t="s">
        <v>147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5">
      <c r="A70" s="23"/>
      <c r="B70" s="24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6"/>
        <v>5556000</v>
      </c>
      <c r="J70" s="26">
        <v>1</v>
      </c>
      <c r="K70" s="26">
        <v>5</v>
      </c>
      <c r="L70" s="24" t="s">
        <v>147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5">
      <c r="A71" s="23"/>
      <c r="B71" s="24" t="s">
        <v>94</v>
      </c>
      <c r="C71" s="25"/>
      <c r="D71" s="25">
        <v>1859000</v>
      </c>
      <c r="E71" s="35">
        <v>1859000</v>
      </c>
      <c r="F71" s="25"/>
      <c r="G71" s="26"/>
      <c r="H71" s="26">
        <v>1</v>
      </c>
      <c r="I71" s="25">
        <f t="shared" si="16"/>
        <v>1859000</v>
      </c>
      <c r="J71" s="26">
        <v>1</v>
      </c>
      <c r="K71" s="26">
        <v>5</v>
      </c>
      <c r="L71" s="24" t="s">
        <v>137</v>
      </c>
      <c r="M71" s="54"/>
      <c r="N71" s="54"/>
      <c r="O71" s="54"/>
      <c r="P71" s="54"/>
      <c r="Q71" s="54"/>
      <c r="R71" s="54"/>
      <c r="S71" s="54"/>
      <c r="T71" s="54"/>
      <c r="U71" s="55"/>
      <c r="V71" s="55"/>
      <c r="W71" s="54"/>
      <c r="X71" s="54"/>
      <c r="Y71" s="61">
        <f t="shared" si="1"/>
        <v>0</v>
      </c>
    </row>
    <row r="72" spans="1:25" ht="71.25" customHeight="1" x14ac:dyDescent="0.5">
      <c r="A72" s="27"/>
      <c r="B72" s="24" t="s">
        <v>95</v>
      </c>
      <c r="C72" s="25"/>
      <c r="D72" s="25">
        <v>5121000</v>
      </c>
      <c r="E72" s="35">
        <v>5121000</v>
      </c>
      <c r="F72" s="29"/>
      <c r="G72" s="30"/>
      <c r="H72" s="26">
        <v>1</v>
      </c>
      <c r="I72" s="29">
        <f t="shared" si="16"/>
        <v>5121000</v>
      </c>
      <c r="J72" s="30">
        <v>1</v>
      </c>
      <c r="K72" s="30">
        <v>5</v>
      </c>
      <c r="L72" s="24" t="s">
        <v>145</v>
      </c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61">
        <f t="shared" ref="Y72:Y98" si="17">E72-I72-M72-N72-O72-P72-Q72-R72-S72-T72-U72-V72-W72</f>
        <v>0</v>
      </c>
    </row>
    <row r="73" spans="1:25" ht="71.25" customHeight="1" x14ac:dyDescent="0.5">
      <c r="A73" s="23"/>
      <c r="B73" s="24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6"/>
        <v>7077000</v>
      </c>
      <c r="J73" s="26">
        <v>2</v>
      </c>
      <c r="K73" s="26">
        <v>5</v>
      </c>
      <c r="L73" s="24" t="s">
        <v>138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7"/>
        <v>0</v>
      </c>
    </row>
    <row r="74" spans="1:25" ht="87" x14ac:dyDescent="0.5">
      <c r="A74" s="23"/>
      <c r="B74" s="24" t="s">
        <v>97</v>
      </c>
      <c r="C74" s="25"/>
      <c r="D74" s="25">
        <v>6758000</v>
      </c>
      <c r="E74" s="35">
        <v>6758000</v>
      </c>
      <c r="F74" s="25"/>
      <c r="G74" s="26"/>
      <c r="H74" s="26">
        <v>1</v>
      </c>
      <c r="I74" s="25">
        <f t="shared" si="16"/>
        <v>6758000</v>
      </c>
      <c r="J74" s="26">
        <v>2</v>
      </c>
      <c r="K74" s="26">
        <v>5</v>
      </c>
      <c r="L74" s="24" t="s">
        <v>138</v>
      </c>
      <c r="M74" s="54"/>
      <c r="N74" s="54"/>
      <c r="O74" s="54"/>
      <c r="P74" s="54"/>
      <c r="Q74" s="54"/>
      <c r="R74" s="54"/>
      <c r="S74" s="54"/>
      <c r="T74" s="54"/>
      <c r="U74" s="55"/>
      <c r="V74" s="55"/>
      <c r="W74" s="54"/>
      <c r="X74" s="54"/>
      <c r="Y74" s="61">
        <f t="shared" si="17"/>
        <v>0</v>
      </c>
    </row>
    <row r="75" spans="1:25" ht="63.75" customHeight="1" x14ac:dyDescent="0.5">
      <c r="A75" s="27"/>
      <c r="B75" s="24" t="s">
        <v>98</v>
      </c>
      <c r="C75" s="25"/>
      <c r="D75" s="25">
        <v>8608000</v>
      </c>
      <c r="E75" s="35">
        <v>8608000</v>
      </c>
      <c r="F75" s="29"/>
      <c r="G75" s="30"/>
      <c r="H75" s="26">
        <v>1</v>
      </c>
      <c r="I75" s="29">
        <f t="shared" si="16"/>
        <v>8608000</v>
      </c>
      <c r="J75" s="30">
        <v>1</v>
      </c>
      <c r="K75" s="30">
        <v>5</v>
      </c>
      <c r="L75" s="24" t="s">
        <v>137</v>
      </c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1">
        <f t="shared" si="17"/>
        <v>0</v>
      </c>
    </row>
    <row r="76" spans="1:25" ht="87" x14ac:dyDescent="0.5">
      <c r="A76" s="23"/>
      <c r="B76" s="24" t="s">
        <v>99</v>
      </c>
      <c r="C76" s="25"/>
      <c r="D76" s="25">
        <v>3466000</v>
      </c>
      <c r="E76" s="35">
        <v>3466000</v>
      </c>
      <c r="F76" s="25"/>
      <c r="G76" s="26"/>
      <c r="H76" s="26">
        <v>1</v>
      </c>
      <c r="I76" s="25">
        <f t="shared" si="16"/>
        <v>3466000</v>
      </c>
      <c r="J76" s="26">
        <v>1</v>
      </c>
      <c r="K76" s="26">
        <v>5</v>
      </c>
      <c r="L76" s="24" t="s">
        <v>141</v>
      </c>
      <c r="M76" s="54"/>
      <c r="N76" s="54"/>
      <c r="O76" s="54"/>
      <c r="P76" s="54"/>
      <c r="Q76" s="54"/>
      <c r="R76" s="54"/>
      <c r="S76" s="54"/>
      <c r="T76" s="54"/>
      <c r="U76" s="55"/>
      <c r="V76" s="55"/>
      <c r="W76" s="54"/>
      <c r="X76" s="54"/>
      <c r="Y76" s="61">
        <f t="shared" si="17"/>
        <v>0</v>
      </c>
    </row>
    <row r="77" spans="1:25" ht="68.25" customHeight="1" x14ac:dyDescent="0.5">
      <c r="A77" s="23"/>
      <c r="B77" s="24" t="s">
        <v>100</v>
      </c>
      <c r="C77" s="25"/>
      <c r="D77" s="25">
        <v>7419000</v>
      </c>
      <c r="E77" s="35">
        <v>7419000</v>
      </c>
      <c r="F77" s="25"/>
      <c r="G77" s="26"/>
      <c r="H77" s="26">
        <v>1</v>
      </c>
      <c r="I77" s="25">
        <f t="shared" si="16"/>
        <v>7419000</v>
      </c>
      <c r="J77" s="26">
        <v>1</v>
      </c>
      <c r="K77" s="26">
        <v>5</v>
      </c>
      <c r="L77" s="24" t="s">
        <v>143</v>
      </c>
      <c r="M77" s="54"/>
      <c r="N77" s="54"/>
      <c r="O77" s="54"/>
      <c r="P77" s="54"/>
      <c r="Q77" s="54"/>
      <c r="R77" s="54"/>
      <c r="S77" s="54"/>
      <c r="T77" s="54"/>
      <c r="U77" s="55"/>
      <c r="V77" s="55"/>
      <c r="W77" s="54"/>
      <c r="X77" s="54"/>
      <c r="Y77" s="61">
        <f t="shared" si="17"/>
        <v>0</v>
      </c>
    </row>
    <row r="78" spans="1:25" ht="65.25" x14ac:dyDescent="0.5">
      <c r="A78" s="23"/>
      <c r="B78" s="24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si="16"/>
        <v>2110000</v>
      </c>
      <c r="J78" s="26">
        <v>1</v>
      </c>
      <c r="K78" s="26">
        <v>5</v>
      </c>
      <c r="L78" s="24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7"/>
        <v>0</v>
      </c>
    </row>
    <row r="79" spans="1:25" ht="77.25" customHeight="1" x14ac:dyDescent="0.5">
      <c r="A79" s="27"/>
      <c r="B79" s="24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6"/>
        <v>7290000</v>
      </c>
      <c r="J79" s="26">
        <v>1</v>
      </c>
      <c r="K79" s="26">
        <v>5</v>
      </c>
      <c r="L79" s="24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7"/>
        <v>0</v>
      </c>
    </row>
    <row r="80" spans="1:25" ht="65.25" customHeight="1" x14ac:dyDescent="0.5">
      <c r="A80" s="23"/>
      <c r="B80" s="24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6"/>
        <v>6400000</v>
      </c>
      <c r="J80" s="26">
        <v>1</v>
      </c>
      <c r="K80" s="26">
        <v>5</v>
      </c>
      <c r="L80" s="24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7"/>
        <v>0</v>
      </c>
    </row>
    <row r="81" spans="1:25" ht="65.25" x14ac:dyDescent="0.5">
      <c r="A81" s="23"/>
      <c r="B81" s="24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si="16"/>
        <v>1899000</v>
      </c>
      <c r="J81" s="26">
        <v>1</v>
      </c>
      <c r="K81" s="26">
        <v>5</v>
      </c>
      <c r="L81" s="24" t="s">
        <v>147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7"/>
        <v>0</v>
      </c>
    </row>
    <row r="82" spans="1:25" ht="105" customHeight="1" x14ac:dyDescent="0.5">
      <c r="A82" s="27"/>
      <c r="B82" s="24" t="s">
        <v>105</v>
      </c>
      <c r="C82" s="25"/>
      <c r="D82" s="25">
        <v>3563000</v>
      </c>
      <c r="E82" s="35">
        <v>3563000</v>
      </c>
      <c r="F82" s="29"/>
      <c r="G82" s="30"/>
      <c r="H82" s="26">
        <v>1</v>
      </c>
      <c r="I82" s="25">
        <f t="shared" si="16"/>
        <v>3563000</v>
      </c>
      <c r="J82" s="26">
        <v>1</v>
      </c>
      <c r="K82" s="26">
        <v>5</v>
      </c>
      <c r="L82" s="24" t="s">
        <v>138</v>
      </c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1">
        <f t="shared" si="17"/>
        <v>0</v>
      </c>
    </row>
    <row r="83" spans="1:25" ht="87" x14ac:dyDescent="0.5">
      <c r="A83" s="23"/>
      <c r="B83" s="24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1</v>
      </c>
      <c r="K83" s="26">
        <v>5</v>
      </c>
      <c r="L83" s="24" t="s">
        <v>139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7"/>
        <v>0</v>
      </c>
    </row>
    <row r="84" spans="1:25" ht="43.5" x14ac:dyDescent="0.5">
      <c r="A84" s="39">
        <v>8</v>
      </c>
      <c r="B84" s="40" t="s">
        <v>127</v>
      </c>
      <c r="C84" s="41">
        <f>SUM(C85:C90)</f>
        <v>2636400</v>
      </c>
      <c r="D84" s="41">
        <f t="shared" ref="D84:F84" si="18">SUM(D85:D90)</f>
        <v>0</v>
      </c>
      <c r="E84" s="41">
        <f t="shared" si="18"/>
        <v>2636400</v>
      </c>
      <c r="F84" s="41">
        <f t="shared" si="18"/>
        <v>324640</v>
      </c>
      <c r="G84" s="42"/>
      <c r="H84" s="51">
        <f>SUM(H85:H90)</f>
        <v>0</v>
      </c>
      <c r="I84" s="51">
        <f t="shared" ref="I84:W84" si="19">SUM(I85:I90)</f>
        <v>0</v>
      </c>
      <c r="J84" s="51">
        <f t="shared" si="19"/>
        <v>0</v>
      </c>
      <c r="K84" s="51">
        <f t="shared" si="19"/>
        <v>0</v>
      </c>
      <c r="L84" s="51">
        <f t="shared" si="19"/>
        <v>0</v>
      </c>
      <c r="M84" s="51">
        <f t="shared" si="19"/>
        <v>0</v>
      </c>
      <c r="N84" s="51">
        <f t="shared" si="19"/>
        <v>0</v>
      </c>
      <c r="O84" s="51">
        <f t="shared" si="19"/>
        <v>152600</v>
      </c>
      <c r="P84" s="51">
        <f t="shared" si="19"/>
        <v>0</v>
      </c>
      <c r="Q84" s="51">
        <f t="shared" si="19"/>
        <v>0</v>
      </c>
      <c r="R84" s="51">
        <f t="shared" si="19"/>
        <v>2483800</v>
      </c>
      <c r="S84" s="51">
        <f t="shared" si="19"/>
        <v>0</v>
      </c>
      <c r="T84" s="51">
        <f t="shared" si="19"/>
        <v>0</v>
      </c>
      <c r="U84" s="51">
        <f t="shared" si="19"/>
        <v>0</v>
      </c>
      <c r="V84" s="51">
        <f t="shared" si="19"/>
        <v>0</v>
      </c>
      <c r="W84" s="51">
        <f t="shared" si="19"/>
        <v>0</v>
      </c>
      <c r="X84" s="57"/>
      <c r="Y84" s="61">
        <f t="shared" si="17"/>
        <v>0</v>
      </c>
    </row>
    <row r="85" spans="1:25" ht="42.75" customHeight="1" x14ac:dyDescent="0.5">
      <c r="A85" s="27"/>
      <c r="B85" s="24" t="s">
        <v>107</v>
      </c>
      <c r="C85" s="25">
        <v>68400</v>
      </c>
      <c r="D85" s="25"/>
      <c r="E85" s="35">
        <v>68400</v>
      </c>
      <c r="F85" s="29">
        <v>62140</v>
      </c>
      <c r="G85" s="30"/>
      <c r="H85" s="30">
        <v>0</v>
      </c>
      <c r="I85" s="29"/>
      <c r="J85" s="30"/>
      <c r="K85" s="30"/>
      <c r="L85" s="24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7"/>
        <v>0</v>
      </c>
    </row>
    <row r="86" spans="1:25" ht="44.25" customHeight="1" x14ac:dyDescent="0.5">
      <c r="A86" s="23"/>
      <c r="B86" s="24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4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7"/>
        <v>0</v>
      </c>
    </row>
    <row r="87" spans="1:25" ht="43.5" x14ac:dyDescent="0.5">
      <c r="A87" s="23"/>
      <c r="B87" s="24" t="s">
        <v>109</v>
      </c>
      <c r="C87" s="25">
        <v>1742100</v>
      </c>
      <c r="D87" s="25"/>
      <c r="E87" s="35">
        <v>1742100</v>
      </c>
      <c r="F87" s="25">
        <v>157100</v>
      </c>
      <c r="G87" s="26"/>
      <c r="H87" s="26">
        <v>0</v>
      </c>
      <c r="I87" s="25"/>
      <c r="J87" s="26"/>
      <c r="K87" s="26"/>
      <c r="L87" s="24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7"/>
        <v>0</v>
      </c>
    </row>
    <row r="88" spans="1:25" ht="42.75" customHeight="1" x14ac:dyDescent="0.5">
      <c r="A88" s="27"/>
      <c r="B88" s="24" t="s">
        <v>110</v>
      </c>
      <c r="C88" s="25">
        <v>118000</v>
      </c>
      <c r="D88" s="25"/>
      <c r="E88" s="35">
        <v>118000</v>
      </c>
      <c r="F88" s="29"/>
      <c r="G88" s="30"/>
      <c r="H88" s="30">
        <v>0</v>
      </c>
      <c r="I88" s="29"/>
      <c r="J88" s="30"/>
      <c r="K88" s="30"/>
      <c r="L88" s="24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7"/>
        <v>0</v>
      </c>
    </row>
    <row r="89" spans="1:25" ht="43.5" x14ac:dyDescent="0.5">
      <c r="A89" s="23"/>
      <c r="B89" s="24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4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7"/>
        <v>0</v>
      </c>
    </row>
    <row r="90" spans="1:25" ht="40.5" customHeight="1" x14ac:dyDescent="0.5">
      <c r="A90" s="23"/>
      <c r="B90" s="24" t="s">
        <v>112</v>
      </c>
      <c r="C90" s="25">
        <v>342200</v>
      </c>
      <c r="D90" s="25"/>
      <c r="E90" s="35">
        <v>342200</v>
      </c>
      <c r="F90" s="25">
        <v>21200</v>
      </c>
      <c r="G90" s="26"/>
      <c r="H90" s="26">
        <v>0</v>
      </c>
      <c r="I90" s="25"/>
      <c r="J90" s="26"/>
      <c r="K90" s="26"/>
      <c r="L90" s="24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7"/>
        <v>0</v>
      </c>
    </row>
    <row r="91" spans="1:25" ht="65.25" x14ac:dyDescent="0.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0">SUM(F92:F97)</f>
        <v>0</v>
      </c>
      <c r="G91" s="49">
        <f t="shared" si="20"/>
        <v>0</v>
      </c>
      <c r="H91" s="49">
        <f t="shared" si="20"/>
        <v>0</v>
      </c>
      <c r="I91" s="49">
        <f t="shared" si="20"/>
        <v>0</v>
      </c>
      <c r="J91" s="49">
        <f t="shared" si="20"/>
        <v>0</v>
      </c>
      <c r="K91" s="38">
        <f t="shared" si="20"/>
        <v>0</v>
      </c>
      <c r="L91" s="38">
        <f t="shared" si="20"/>
        <v>0</v>
      </c>
      <c r="M91" s="49">
        <f t="shared" si="20"/>
        <v>2880000</v>
      </c>
      <c r="N91" s="49">
        <f t="shared" si="20"/>
        <v>0</v>
      </c>
      <c r="O91" s="49">
        <f t="shared" si="20"/>
        <v>984000</v>
      </c>
      <c r="P91" s="49">
        <f t="shared" si="20"/>
        <v>0</v>
      </c>
      <c r="Q91" s="49">
        <f t="shared" si="20"/>
        <v>0</v>
      </c>
      <c r="R91" s="49">
        <f t="shared" si="20"/>
        <v>12935800</v>
      </c>
      <c r="S91" s="49">
        <f t="shared" si="20"/>
        <v>0</v>
      </c>
      <c r="T91" s="49">
        <f t="shared" si="20"/>
        <v>0</v>
      </c>
      <c r="U91" s="49">
        <f t="shared" si="20"/>
        <v>0</v>
      </c>
      <c r="V91" s="49">
        <f t="shared" si="20"/>
        <v>0</v>
      </c>
      <c r="W91" s="49">
        <f t="shared" si="20"/>
        <v>136000</v>
      </c>
      <c r="X91" s="57"/>
      <c r="Y91" s="61">
        <f t="shared" si="17"/>
        <v>0</v>
      </c>
    </row>
    <row r="92" spans="1:25" ht="45" customHeight="1" x14ac:dyDescent="0.5">
      <c r="A92" s="23"/>
      <c r="B92" s="24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4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7"/>
        <v>0</v>
      </c>
    </row>
    <row r="93" spans="1:25" ht="24" customHeight="1" x14ac:dyDescent="0.5">
      <c r="A93" s="23"/>
      <c r="B93" s="24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4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7"/>
        <v>0</v>
      </c>
    </row>
    <row r="94" spans="1:25" ht="43.5" x14ac:dyDescent="0.5">
      <c r="A94" s="23"/>
      <c r="B94" s="24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4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7"/>
        <v>0</v>
      </c>
    </row>
    <row r="95" spans="1:25" ht="42" customHeight="1" x14ac:dyDescent="0.5">
      <c r="A95" s="23"/>
      <c r="B95" s="24" t="s">
        <v>119</v>
      </c>
      <c r="C95" s="25">
        <v>1000000</v>
      </c>
      <c r="D95" s="25"/>
      <c r="E95" s="35">
        <v>1000000</v>
      </c>
      <c r="F95" s="29"/>
      <c r="G95" s="30"/>
      <c r="H95" s="30">
        <v>0</v>
      </c>
      <c r="I95" s="29"/>
      <c r="J95" s="30"/>
      <c r="K95" s="30"/>
      <c r="L95" s="24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7"/>
        <v>0</v>
      </c>
    </row>
    <row r="96" spans="1:25" ht="43.5" x14ac:dyDescent="0.5">
      <c r="A96" s="23"/>
      <c r="B96" s="24" t="s">
        <v>120</v>
      </c>
      <c r="C96" s="25">
        <v>3000000</v>
      </c>
      <c r="D96" s="25"/>
      <c r="E96" s="35">
        <v>3000000</v>
      </c>
      <c r="F96" s="25"/>
      <c r="G96" s="26"/>
      <c r="H96" s="26">
        <v>0</v>
      </c>
      <c r="I96" s="25"/>
      <c r="J96" s="26"/>
      <c r="K96" s="26"/>
      <c r="L96" s="24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7"/>
        <v>0</v>
      </c>
    </row>
    <row r="97" spans="1:25" ht="43.5" customHeight="1" x14ac:dyDescent="0.5">
      <c r="A97" s="23"/>
      <c r="B97" s="24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4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7"/>
        <v>0</v>
      </c>
    </row>
    <row r="98" spans="1:25" ht="87" x14ac:dyDescent="0.5">
      <c r="A98" s="45">
        <v>10</v>
      </c>
      <c r="B98" s="43" t="s">
        <v>113</v>
      </c>
      <c r="C98" s="44">
        <v>350000</v>
      </c>
      <c r="D98" s="44"/>
      <c r="E98" s="46">
        <v>350000</v>
      </c>
      <c r="F98" s="46">
        <v>45000</v>
      </c>
      <c r="G98" s="47"/>
      <c r="H98" s="47"/>
      <c r="I98" s="44"/>
      <c r="J98" s="47"/>
      <c r="K98" s="47"/>
      <c r="L98" s="43" t="s">
        <v>140</v>
      </c>
      <c r="M98" s="57">
        <v>25000</v>
      </c>
      <c r="N98" s="57">
        <v>25000</v>
      </c>
      <c r="O98" s="57">
        <v>25000</v>
      </c>
      <c r="P98" s="57">
        <v>25000</v>
      </c>
      <c r="Q98" s="57">
        <v>25000</v>
      </c>
      <c r="R98" s="57">
        <v>15000</v>
      </c>
      <c r="S98" s="57">
        <v>15000</v>
      </c>
      <c r="T98" s="57">
        <v>15000</v>
      </c>
      <c r="U98" s="57">
        <v>30000</v>
      </c>
      <c r="V98" s="57">
        <v>150000</v>
      </c>
      <c r="W98" s="57"/>
      <c r="X98" s="57"/>
      <c r="Y98" s="61">
        <f t="shared" si="17"/>
        <v>0</v>
      </c>
    </row>
    <row r="99" spans="1:25" ht="4.5" customHeight="1" x14ac:dyDescent="0.3">
      <c r="A99" s="31"/>
      <c r="B99" s="32"/>
      <c r="C99" s="33"/>
      <c r="D99" s="33"/>
      <c r="E99" s="22">
        <f t="shared" ref="E99" si="21">C99+D99</f>
        <v>0</v>
      </c>
      <c r="F99" s="33"/>
      <c r="G99" s="34"/>
      <c r="H99" s="34"/>
      <c r="I99" s="33"/>
      <c r="J99" s="34"/>
      <c r="K99" s="34"/>
      <c r="L99" s="32"/>
      <c r="M99" s="58"/>
      <c r="N99" s="58"/>
      <c r="O99" s="58"/>
      <c r="P99" s="58"/>
      <c r="Q99" s="58"/>
      <c r="R99" s="58"/>
      <c r="S99" s="58"/>
      <c r="T99" s="58"/>
      <c r="U99" s="59"/>
      <c r="V99" s="59"/>
      <c r="W99" s="58"/>
      <c r="X99" s="58"/>
    </row>
    <row r="100" spans="1:25" ht="22.5" customHeight="1" x14ac:dyDescent="0.5">
      <c r="A100" s="140" t="s">
        <v>17</v>
      </c>
      <c r="B100" s="141"/>
      <c r="C100" s="9">
        <f>C7+C9+C15+C17+C22+C26+C28+C33+C84+C91+C98</f>
        <v>52333600</v>
      </c>
      <c r="D100" s="9">
        <f t="shared" ref="D100:W100" si="22">D7+D9+D15+D17+D22+D26+D28+D33+D84+D91+D98</f>
        <v>374333600</v>
      </c>
      <c r="E100" s="9">
        <f>E7+E9+E15+E17+E22+E26+E28+E33+E84+E91+E98</f>
        <v>426667200</v>
      </c>
      <c r="F100" s="9">
        <f t="shared" si="22"/>
        <v>2619545.81</v>
      </c>
      <c r="G100" s="9">
        <f t="shared" si="22"/>
        <v>0</v>
      </c>
      <c r="H100" s="9">
        <f t="shared" si="22"/>
        <v>64</v>
      </c>
      <c r="I100" s="9">
        <f t="shared" si="22"/>
        <v>382598600</v>
      </c>
      <c r="J100" s="9">
        <f t="shared" si="22"/>
        <v>4</v>
      </c>
      <c r="K100" s="9">
        <f t="shared" si="22"/>
        <v>0</v>
      </c>
      <c r="L100" s="9"/>
      <c r="M100" s="9">
        <f>M7+M9+M15+M17+M22+M26+M28+M33+M84+M91+M98</f>
        <v>4905000</v>
      </c>
      <c r="N100" s="9">
        <f t="shared" si="22"/>
        <v>1025000</v>
      </c>
      <c r="O100" s="9">
        <f t="shared" si="22"/>
        <v>9456600</v>
      </c>
      <c r="P100" s="9">
        <f t="shared" si="22"/>
        <v>2440500</v>
      </c>
      <c r="Q100" s="9">
        <f t="shared" si="22"/>
        <v>5450900</v>
      </c>
      <c r="R100" s="9">
        <f t="shared" si="22"/>
        <v>16434600</v>
      </c>
      <c r="S100" s="9">
        <f t="shared" si="22"/>
        <v>1015000</v>
      </c>
      <c r="T100" s="9">
        <f t="shared" si="22"/>
        <v>1015000</v>
      </c>
      <c r="U100" s="9">
        <f t="shared" si="22"/>
        <v>1030000</v>
      </c>
      <c r="V100" s="9">
        <f t="shared" si="22"/>
        <v>150000</v>
      </c>
      <c r="W100" s="9">
        <f t="shared" si="22"/>
        <v>1146000</v>
      </c>
      <c r="X100" s="50"/>
    </row>
    <row r="101" spans="1:25" ht="22.5" customHeight="1" x14ac:dyDescent="0.3">
      <c r="A101" s="13"/>
      <c r="B101" s="13"/>
      <c r="C101" s="19"/>
      <c r="D101" s="19"/>
      <c r="E101" s="19"/>
      <c r="F101" s="19"/>
      <c r="G101" s="13"/>
      <c r="H101" s="13"/>
      <c r="I101" s="21"/>
      <c r="J101" s="13"/>
      <c r="K101" s="20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5" ht="22.5" customHeight="1" x14ac:dyDescent="0.3">
      <c r="A102" s="13"/>
      <c r="B102" s="13"/>
      <c r="C102" s="19"/>
      <c r="D102" s="19"/>
      <c r="E102" s="19"/>
      <c r="F102" s="19"/>
      <c r="G102" s="13"/>
      <c r="H102" s="13"/>
      <c r="I102" s="21"/>
      <c r="J102" s="13"/>
      <c r="K102" s="20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5" ht="22.5" customHeight="1" x14ac:dyDescent="0.3">
      <c r="A103" s="13"/>
      <c r="B103" s="13"/>
      <c r="C103" s="19"/>
      <c r="D103" s="19"/>
      <c r="E103" s="19"/>
      <c r="F103" s="19"/>
      <c r="G103" s="13"/>
      <c r="H103" s="13"/>
      <c r="I103" s="21"/>
      <c r="J103" s="13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5" ht="22.5" customHeight="1" x14ac:dyDescent="0.55000000000000004">
      <c r="A104" s="14"/>
      <c r="B104" s="5" t="s">
        <v>15</v>
      </c>
      <c r="C104" s="14"/>
      <c r="D104" s="14"/>
      <c r="E104" s="14"/>
      <c r="F104" s="14"/>
      <c r="G104" s="15"/>
      <c r="H104" s="15"/>
      <c r="I104" s="60"/>
      <c r="J104" s="15"/>
      <c r="Q104" s="3"/>
      <c r="R104" s="3"/>
      <c r="S104" s="3"/>
      <c r="T104" s="3"/>
    </row>
    <row r="105" spans="1:25" ht="21.75" customHeight="1" x14ac:dyDescent="0.55000000000000004">
      <c r="A105" s="16">
        <v>1</v>
      </c>
      <c r="B105" s="5" t="s">
        <v>23</v>
      </c>
      <c r="C105" s="14"/>
      <c r="D105" s="14"/>
      <c r="E105" s="14"/>
      <c r="F105" s="14"/>
      <c r="G105" s="15"/>
      <c r="H105" s="15"/>
      <c r="I105" s="60"/>
      <c r="J105" s="15"/>
      <c r="Q105" s="3"/>
      <c r="R105" s="3"/>
      <c r="S105" s="3"/>
      <c r="T105" s="3"/>
    </row>
    <row r="106" spans="1:25" ht="24" x14ac:dyDescent="0.55000000000000004">
      <c r="A106" s="17">
        <v>2</v>
      </c>
      <c r="B106" s="18" t="s">
        <v>16</v>
      </c>
      <c r="C106" s="18"/>
      <c r="D106" s="18"/>
      <c r="E106" s="14"/>
      <c r="F106" s="14"/>
      <c r="G106" s="15"/>
      <c r="H106" s="15"/>
      <c r="I106" s="14"/>
      <c r="J106" s="15"/>
    </row>
    <row r="107" spans="1:25" ht="24" x14ac:dyDescent="0.55000000000000004">
      <c r="A107" s="15"/>
      <c r="B107" s="14" t="s">
        <v>26</v>
      </c>
      <c r="C107" s="14"/>
      <c r="D107" s="14"/>
      <c r="E107" s="14"/>
      <c r="F107" s="14"/>
      <c r="G107" s="15"/>
      <c r="H107" s="15"/>
      <c r="I107" s="14"/>
      <c r="J107" s="15"/>
    </row>
    <row r="108" spans="1:25" ht="24" x14ac:dyDescent="0.55000000000000004">
      <c r="A108" s="15"/>
      <c r="B108" s="14" t="s">
        <v>27</v>
      </c>
      <c r="C108" s="14"/>
      <c r="D108" s="14"/>
      <c r="E108" s="14"/>
      <c r="F108" s="14"/>
      <c r="G108" s="15"/>
      <c r="H108" s="15"/>
      <c r="I108" s="14"/>
      <c r="J108" s="15"/>
    </row>
    <row r="109" spans="1:25" ht="24" x14ac:dyDescent="0.55000000000000004">
      <c r="A109" s="15"/>
      <c r="B109" s="14" t="s">
        <v>28</v>
      </c>
      <c r="C109" s="14"/>
      <c r="D109" s="14"/>
      <c r="E109" s="14"/>
      <c r="F109" s="14"/>
      <c r="G109" s="15"/>
      <c r="H109" s="15"/>
      <c r="I109" s="14"/>
      <c r="J109" s="15"/>
    </row>
    <row r="110" spans="1:25" ht="24" x14ac:dyDescent="0.55000000000000004">
      <c r="A110" s="15"/>
      <c r="B110" s="14" t="s">
        <v>29</v>
      </c>
      <c r="C110" s="14"/>
      <c r="D110" s="14"/>
      <c r="E110" s="14"/>
      <c r="F110" s="14"/>
      <c r="G110" s="15"/>
      <c r="H110" s="15"/>
      <c r="I110" s="14"/>
      <c r="J110" s="15"/>
    </row>
    <row r="111" spans="1:25" ht="24" x14ac:dyDescent="0.55000000000000004">
      <c r="A111" s="15"/>
      <c r="B111" s="14" t="s">
        <v>30</v>
      </c>
      <c r="C111" s="14"/>
      <c r="D111" s="14"/>
      <c r="E111" s="14"/>
      <c r="F111" s="14"/>
      <c r="G111" s="15"/>
      <c r="H111" s="15"/>
      <c r="I111" s="14"/>
      <c r="J111" s="15"/>
    </row>
    <row r="112" spans="1:25" ht="24" x14ac:dyDescent="0.55000000000000004">
      <c r="A112" s="15"/>
      <c r="B112" s="14" t="s">
        <v>31</v>
      </c>
      <c r="C112" s="14"/>
      <c r="D112" s="14"/>
      <c r="E112" s="14"/>
      <c r="F112" s="14"/>
      <c r="G112" s="15"/>
      <c r="H112" s="15"/>
      <c r="I112" s="14"/>
      <c r="J112" s="15"/>
    </row>
    <row r="113" spans="1:10" ht="24" x14ac:dyDescent="0.55000000000000004">
      <c r="A113" s="15"/>
      <c r="B113" s="14" t="s">
        <v>32</v>
      </c>
      <c r="C113" s="14"/>
      <c r="D113" s="14"/>
      <c r="E113" s="14"/>
      <c r="F113" s="14"/>
      <c r="G113" s="15"/>
      <c r="H113" s="15"/>
      <c r="I113" s="14"/>
      <c r="J113" s="15"/>
    </row>
    <row r="114" spans="1:10" ht="24" x14ac:dyDescent="0.55000000000000004">
      <c r="A114" s="15"/>
      <c r="B114" s="14" t="s">
        <v>33</v>
      </c>
      <c r="C114" s="14"/>
      <c r="D114" s="14"/>
      <c r="E114" s="14"/>
      <c r="F114" s="14"/>
      <c r="G114" s="15"/>
      <c r="H114" s="15"/>
      <c r="I114" s="14"/>
      <c r="J114" s="15"/>
    </row>
    <row r="115" spans="1:10" ht="24" x14ac:dyDescent="0.55000000000000004">
      <c r="A115" s="15"/>
      <c r="B115" s="14" t="s">
        <v>34</v>
      </c>
      <c r="C115" s="14"/>
      <c r="D115" s="14"/>
      <c r="E115" s="14"/>
      <c r="F115" s="14"/>
      <c r="G115" s="15"/>
      <c r="H115" s="15"/>
      <c r="I115" s="14"/>
      <c r="J115" s="15"/>
    </row>
    <row r="116" spans="1:10" ht="24" x14ac:dyDescent="0.55000000000000004">
      <c r="A116" s="15"/>
      <c r="B116" s="14" t="s">
        <v>35</v>
      </c>
      <c r="C116" s="14"/>
      <c r="D116" s="14"/>
      <c r="E116" s="14"/>
      <c r="F116" s="14"/>
      <c r="G116" s="15"/>
      <c r="H116" s="15"/>
      <c r="I116" s="14"/>
      <c r="J116" s="15"/>
    </row>
    <row r="117" spans="1:10" ht="24" x14ac:dyDescent="0.55000000000000004">
      <c r="A117" s="17">
        <v>3</v>
      </c>
      <c r="B117" s="18" t="s">
        <v>36</v>
      </c>
      <c r="C117" s="14"/>
      <c r="D117" s="14"/>
      <c r="E117" s="14"/>
      <c r="F117" s="14"/>
      <c r="G117" s="14"/>
      <c r="H117" s="15"/>
      <c r="I117" s="14"/>
      <c r="J117" s="14"/>
    </row>
    <row r="118" spans="1:10" ht="24" x14ac:dyDescent="0.55000000000000004">
      <c r="A118" s="17">
        <v>4</v>
      </c>
      <c r="B118" s="18" t="s">
        <v>37</v>
      </c>
      <c r="C118" s="14"/>
      <c r="D118" s="14"/>
      <c r="E118" s="14"/>
      <c r="F118" s="14"/>
      <c r="G118" s="14"/>
      <c r="H118" s="15"/>
      <c r="I118" s="14"/>
      <c r="J118" s="14"/>
    </row>
    <row r="119" spans="1:10" ht="24" x14ac:dyDescent="0.55000000000000004">
      <c r="A119" s="17">
        <v>5</v>
      </c>
      <c r="B119" s="18" t="s">
        <v>25</v>
      </c>
      <c r="C119" s="14"/>
      <c r="D119" s="14"/>
      <c r="E119" s="14"/>
      <c r="F119" s="14"/>
      <c r="G119" s="14"/>
      <c r="H119" s="15"/>
      <c r="I119" s="14"/>
      <c r="J119" s="14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1" customWidth="1"/>
    <col min="2" max="2" width="28.75" style="1" customWidth="1"/>
    <col min="3" max="3" width="10.375" style="1" customWidth="1"/>
    <col min="4" max="4" width="11.125" style="1" customWidth="1"/>
    <col min="5" max="5" width="13" style="1" customWidth="1"/>
    <col min="6" max="6" width="12.375" style="1" customWidth="1"/>
    <col min="7" max="7" width="10.875" style="2" customWidth="1"/>
    <col min="8" max="8" width="7.625" style="2" customWidth="1"/>
    <col min="9" max="9" width="12.625" style="1" customWidth="1"/>
    <col min="10" max="10" width="10.375" style="2" customWidth="1"/>
    <col min="11" max="11" width="11.375" style="1" customWidth="1"/>
    <col min="12" max="12" width="22.375" style="1" customWidth="1"/>
    <col min="13" max="23" width="10.375" style="1" customWidth="1"/>
    <col min="24" max="24" width="10" style="1" customWidth="1"/>
    <col min="25" max="25" width="13.75" style="1" customWidth="1"/>
    <col min="26" max="16384" width="9" style="1"/>
  </cols>
  <sheetData>
    <row r="1" spans="1:25" ht="27.75" x14ac:dyDescent="0.5">
      <c r="A1" s="136" t="s">
        <v>19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25" ht="27.75" x14ac:dyDescent="0.5">
      <c r="A2" s="136" t="s">
        <v>23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</row>
    <row r="3" spans="1:25" ht="18" customHeight="1" x14ac:dyDescent="0.5">
      <c r="A3" s="136" t="s">
        <v>157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</row>
    <row r="4" spans="1:25" ht="14.2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</row>
    <row r="5" spans="1:25" ht="33" customHeight="1" x14ac:dyDescent="0.5">
      <c r="A5" s="142" t="s">
        <v>0</v>
      </c>
      <c r="B5" s="144" t="s">
        <v>1</v>
      </c>
      <c r="C5" s="145" t="s">
        <v>14</v>
      </c>
      <c r="D5" s="145" t="s">
        <v>11</v>
      </c>
      <c r="E5" s="147" t="s">
        <v>2</v>
      </c>
      <c r="F5" s="147" t="s">
        <v>3</v>
      </c>
      <c r="G5" s="147" t="s">
        <v>8</v>
      </c>
      <c r="H5" s="148" t="s">
        <v>18</v>
      </c>
      <c r="I5" s="148"/>
      <c r="J5" s="148"/>
      <c r="K5" s="148"/>
      <c r="L5" s="148"/>
      <c r="M5" s="144" t="s">
        <v>10</v>
      </c>
      <c r="N5" s="144"/>
      <c r="O5" s="144"/>
      <c r="P5" s="144"/>
      <c r="Q5" s="144"/>
      <c r="R5" s="144"/>
      <c r="S5" s="144"/>
      <c r="T5" s="144"/>
      <c r="U5" s="144"/>
      <c r="V5" s="144"/>
      <c r="W5" s="147" t="s">
        <v>12</v>
      </c>
      <c r="X5" s="149" t="s">
        <v>24</v>
      </c>
    </row>
    <row r="6" spans="1:25" ht="102" customHeight="1" x14ac:dyDescent="0.5">
      <c r="A6" s="143"/>
      <c r="B6" s="144"/>
      <c r="C6" s="146"/>
      <c r="D6" s="146"/>
      <c r="E6" s="147"/>
      <c r="F6" s="147"/>
      <c r="G6" s="147"/>
      <c r="H6" s="10" t="s">
        <v>5</v>
      </c>
      <c r="I6" s="11" t="s">
        <v>6</v>
      </c>
      <c r="J6" s="11" t="s">
        <v>13</v>
      </c>
      <c r="K6" s="11" t="s">
        <v>7</v>
      </c>
      <c r="L6" s="10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47"/>
      <c r="X6" s="150"/>
    </row>
    <row r="7" spans="1:25" ht="43.5" customHeight="1" x14ac:dyDescent="0.5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43.5" x14ac:dyDescent="0.5">
      <c r="A8" s="23"/>
      <c r="B8" s="24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4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5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2</v>
      </c>
      <c r="I9" s="51">
        <f t="shared" ref="I9:W9" si="3">SUM(I10:I14)</f>
        <v>9579000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658000</v>
      </c>
      <c r="O9" s="42">
        <f t="shared" si="3"/>
        <v>0</v>
      </c>
      <c r="P9" s="42">
        <f t="shared" si="3"/>
        <v>658000</v>
      </c>
      <c r="Q9" s="51">
        <f t="shared" si="3"/>
        <v>14263000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1919000</v>
      </c>
      <c r="X9" s="51"/>
      <c r="Y9" s="61">
        <f t="shared" si="1"/>
        <v>0</v>
      </c>
    </row>
    <row r="10" spans="1:25" ht="63.75" customHeight="1" x14ac:dyDescent="0.5">
      <c r="A10" s="23"/>
      <c r="B10" s="24" t="s">
        <v>41</v>
      </c>
      <c r="C10" s="25"/>
      <c r="D10" s="25">
        <v>3598000</v>
      </c>
      <c r="E10" s="35">
        <v>3598000</v>
      </c>
      <c r="F10" s="25"/>
      <c r="G10" s="26"/>
      <c r="H10" s="26"/>
      <c r="I10" s="25"/>
      <c r="J10" s="26" t="s">
        <v>4</v>
      </c>
      <c r="K10" s="26"/>
      <c r="L10" s="24" t="s">
        <v>144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43.5" x14ac:dyDescent="0.5">
      <c r="A11" s="23"/>
      <c r="B11" s="24" t="s">
        <v>42</v>
      </c>
      <c r="C11" s="25"/>
      <c r="D11" s="25">
        <v>12000000</v>
      </c>
      <c r="E11" s="35">
        <v>12000000</v>
      </c>
      <c r="F11" s="25"/>
      <c r="G11" s="26"/>
      <c r="H11" s="26"/>
      <c r="I11" s="25"/>
      <c r="J11" s="26" t="s">
        <v>4</v>
      </c>
      <c r="K11" s="26"/>
      <c r="L11" s="24" t="s">
        <v>144</v>
      </c>
      <c r="M11" s="54"/>
      <c r="N11" s="54"/>
      <c r="O11" s="54"/>
      <c r="P11" s="54"/>
      <c r="Q11" s="54">
        <v>10589000</v>
      </c>
      <c r="R11" s="54"/>
      <c r="S11" s="54"/>
      <c r="T11" s="54"/>
      <c r="U11" s="55"/>
      <c r="V11" s="55"/>
      <c r="W11" s="54">
        <v>1411000</v>
      </c>
      <c r="X11" s="54"/>
      <c r="Y11" s="61">
        <f t="shared" si="1"/>
        <v>0</v>
      </c>
    </row>
    <row r="12" spans="1:25" ht="70.5" customHeight="1" x14ac:dyDescent="0.5">
      <c r="A12" s="27"/>
      <c r="B12" s="24" t="s">
        <v>43</v>
      </c>
      <c r="C12" s="25"/>
      <c r="D12" s="25">
        <v>2379000</v>
      </c>
      <c r="E12" s="35">
        <v>2379000</v>
      </c>
      <c r="F12" s="29"/>
      <c r="G12" s="30"/>
      <c r="H12" s="26">
        <v>1</v>
      </c>
      <c r="I12" s="25">
        <f>E12</f>
        <v>2379000</v>
      </c>
      <c r="J12" s="26">
        <v>2</v>
      </c>
      <c r="K12" s="26">
        <v>5</v>
      </c>
      <c r="L12" s="24" t="s">
        <v>152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65.25" x14ac:dyDescent="0.5">
      <c r="A13" s="23"/>
      <c r="B13" s="24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2</v>
      </c>
      <c r="K13" s="26">
        <v>5</v>
      </c>
      <c r="L13" s="24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5">
      <c r="A14" s="23"/>
      <c r="B14" s="24" t="s">
        <v>45</v>
      </c>
      <c r="C14" s="25"/>
      <c r="D14" s="25">
        <v>1900000</v>
      </c>
      <c r="E14" s="35">
        <v>1900000</v>
      </c>
      <c r="F14" s="25"/>
      <c r="G14" s="26"/>
      <c r="H14" s="26"/>
      <c r="I14" s="25"/>
      <c r="J14" s="26" t="s">
        <v>4</v>
      </c>
      <c r="K14" s="26"/>
      <c r="L14" s="24" t="s">
        <v>144</v>
      </c>
      <c r="M14" s="54"/>
      <c r="N14" s="54">
        <v>658000</v>
      </c>
      <c r="O14" s="54"/>
      <c r="P14" s="54">
        <v>658000</v>
      </c>
      <c r="Q14" s="54">
        <v>564000</v>
      </c>
      <c r="R14" s="54"/>
      <c r="S14" s="54"/>
      <c r="T14" s="54"/>
      <c r="U14" s="55"/>
      <c r="V14" s="55"/>
      <c r="W14" s="54">
        <f>E14-N14-P14-Q14</f>
        <v>20000</v>
      </c>
      <c r="X14" s="54"/>
      <c r="Y14" s="61">
        <f t="shared" si="1"/>
        <v>0</v>
      </c>
    </row>
    <row r="15" spans="1:25" ht="43.5" x14ac:dyDescent="0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2932652.27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5">
      <c r="A16" s="27"/>
      <c r="B16" s="24" t="s">
        <v>46</v>
      </c>
      <c r="C16" s="25">
        <v>10000000</v>
      </c>
      <c r="D16" s="25"/>
      <c r="E16" s="35">
        <v>10000000</v>
      </c>
      <c r="F16" s="29">
        <v>2932652.27</v>
      </c>
      <c r="G16" s="30"/>
      <c r="H16" s="30">
        <v>0</v>
      </c>
      <c r="I16" s="29"/>
      <c r="J16" s="30"/>
      <c r="K16" s="30"/>
      <c r="L16" s="24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43.5" x14ac:dyDescent="0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672100</v>
      </c>
      <c r="G17" s="42"/>
      <c r="H17" s="42">
        <f>SUM(H18:H21)</f>
        <v>3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5">
      <c r="A18" s="27"/>
      <c r="B18" s="24" t="s">
        <v>47</v>
      </c>
      <c r="C18" s="25">
        <v>9930000</v>
      </c>
      <c r="D18" s="25"/>
      <c r="E18" s="35">
        <v>9930000</v>
      </c>
      <c r="F18" s="29"/>
      <c r="G18" s="30"/>
      <c r="H18" s="26">
        <v>1</v>
      </c>
      <c r="I18" s="25">
        <f>E18</f>
        <v>9930000</v>
      </c>
      <c r="J18" s="30">
        <v>2</v>
      </c>
      <c r="K18" s="30">
        <v>5</v>
      </c>
      <c r="L18" s="24" t="s">
        <v>154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5">
      <c r="A19" s="23"/>
      <c r="B19" s="24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4" t="s">
        <v>155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5">
      <c r="A20" s="23"/>
      <c r="B20" s="24" t="s">
        <v>49</v>
      </c>
      <c r="C20" s="25">
        <v>1415500</v>
      </c>
      <c r="D20" s="25"/>
      <c r="E20" s="35">
        <v>1415500</v>
      </c>
      <c r="F20" s="25">
        <v>672100</v>
      </c>
      <c r="G20" s="26"/>
      <c r="H20" s="26">
        <v>0</v>
      </c>
      <c r="I20" s="25"/>
      <c r="J20" s="26"/>
      <c r="K20" s="26"/>
      <c r="L20" s="24" t="s">
        <v>140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5">
      <c r="A21" s="23"/>
      <c r="B21" s="24" t="s">
        <v>50</v>
      </c>
      <c r="C21" s="25">
        <v>9750000</v>
      </c>
      <c r="D21" s="25"/>
      <c r="E21" s="35">
        <v>9750000</v>
      </c>
      <c r="F21" s="25"/>
      <c r="G21" s="26"/>
      <c r="H21" s="26">
        <v>1</v>
      </c>
      <c r="I21" s="25">
        <f>E21</f>
        <v>9750000</v>
      </c>
      <c r="J21" s="26">
        <v>2</v>
      </c>
      <c r="K21" s="26">
        <v>5</v>
      </c>
      <c r="L21" s="24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5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2</v>
      </c>
      <c r="I22" s="41">
        <f>SUM(I23:I25)</f>
        <v>43000000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1098000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249000</v>
      </c>
      <c r="X22" s="51"/>
      <c r="Y22" s="61">
        <f t="shared" si="1"/>
        <v>0</v>
      </c>
    </row>
    <row r="23" spans="1:25" ht="42.75" customHeight="1" x14ac:dyDescent="0.5">
      <c r="A23" s="23"/>
      <c r="B23" s="24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2</v>
      </c>
      <c r="K23" s="26">
        <v>5</v>
      </c>
      <c r="L23" s="24" t="s">
        <v>145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87" x14ac:dyDescent="0.5">
      <c r="A24" s="23"/>
      <c r="B24" s="24" t="s">
        <v>52</v>
      </c>
      <c r="C24" s="25"/>
      <c r="D24" s="25">
        <v>1347000</v>
      </c>
      <c r="E24" s="35">
        <v>1347000</v>
      </c>
      <c r="F24" s="25"/>
      <c r="G24" s="26"/>
      <c r="H24" s="26"/>
      <c r="I24" s="25"/>
      <c r="J24" s="26" t="s">
        <v>4</v>
      </c>
      <c r="K24" s="26"/>
      <c r="L24" s="24" t="s">
        <v>144</v>
      </c>
      <c r="M24" s="54"/>
      <c r="N24" s="54"/>
      <c r="O24" s="54"/>
      <c r="P24" s="54">
        <v>1098000</v>
      </c>
      <c r="Q24" s="54"/>
      <c r="R24" s="54"/>
      <c r="S24" s="54"/>
      <c r="T24" s="54"/>
      <c r="U24" s="55"/>
      <c r="V24" s="55"/>
      <c r="W24" s="54">
        <f>E24-P24</f>
        <v>249000</v>
      </c>
      <c r="X24" s="54"/>
      <c r="Y24" s="61">
        <f t="shared" si="1"/>
        <v>0</v>
      </c>
    </row>
    <row r="25" spans="1:25" ht="42.75" customHeight="1" x14ac:dyDescent="0.5">
      <c r="A25" s="27"/>
      <c r="B25" s="24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5">
        <f>E25</f>
        <v>20000000</v>
      </c>
      <c r="J25" s="30">
        <v>2</v>
      </c>
      <c r="K25" s="30">
        <v>5</v>
      </c>
      <c r="L25" s="24" t="s">
        <v>159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43.5" x14ac:dyDescent="0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5">
      <c r="A27" s="23"/>
      <c r="B27" s="24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4</v>
      </c>
      <c r="K27" s="26">
        <v>1</v>
      </c>
      <c r="L27" s="24" t="s">
        <v>158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5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5">
      <c r="A29" s="23"/>
      <c r="B29" s="24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2</v>
      </c>
      <c r="K29" s="26">
        <v>5</v>
      </c>
      <c r="L29" s="24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65.25" x14ac:dyDescent="0.5">
      <c r="A30" s="23"/>
      <c r="B30" s="24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3</v>
      </c>
      <c r="K30" s="26">
        <v>5</v>
      </c>
      <c r="L30" s="24" t="s">
        <v>156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5">
      <c r="A31" s="27"/>
      <c r="B31" s="24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2</v>
      </c>
      <c r="K31" s="26">
        <v>5</v>
      </c>
      <c r="L31" s="24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43.5" x14ac:dyDescent="0.5">
      <c r="A32" s="23"/>
      <c r="B32" s="24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2</v>
      </c>
      <c r="K32" s="26">
        <v>5</v>
      </c>
      <c r="L32" s="24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5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2476000</v>
      </c>
      <c r="G33" s="42"/>
      <c r="H33" s="51">
        <f>SUM(H34:H83)</f>
        <v>24</v>
      </c>
      <c r="I33" s="51">
        <f t="shared" ref="I33:W33" si="14">SUM(I34:I83)</f>
        <v>122277000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5741000</v>
      </c>
      <c r="O33" s="51">
        <f t="shared" si="14"/>
        <v>25002000</v>
      </c>
      <c r="P33" s="51">
        <f t="shared" si="14"/>
        <v>12156900</v>
      </c>
      <c r="Q33" s="51">
        <f t="shared" si="14"/>
        <v>38051000</v>
      </c>
      <c r="R33" s="51">
        <f t="shared" si="14"/>
        <v>9148000</v>
      </c>
      <c r="S33" s="51">
        <f t="shared" si="14"/>
        <v>9127000</v>
      </c>
      <c r="T33" s="51">
        <f t="shared" si="14"/>
        <v>0</v>
      </c>
      <c r="U33" s="51">
        <f t="shared" si="14"/>
        <v>0</v>
      </c>
      <c r="V33" s="51">
        <f t="shared" si="14"/>
        <v>8839000</v>
      </c>
      <c r="W33" s="51">
        <f t="shared" si="14"/>
        <v>21861700</v>
      </c>
      <c r="X33" s="57"/>
      <c r="Y33" s="61">
        <f t="shared" si="1"/>
        <v>0</v>
      </c>
    </row>
    <row r="34" spans="1:25" ht="108.75" x14ac:dyDescent="0.5">
      <c r="A34" s="23"/>
      <c r="B34" s="24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41" si="15">E34</f>
        <v>11500000</v>
      </c>
      <c r="J34" s="26">
        <v>3</v>
      </c>
      <c r="K34" s="26">
        <v>5</v>
      </c>
      <c r="L34" s="24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5">
      <c r="A35" s="23"/>
      <c r="B35" s="24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3</v>
      </c>
      <c r="K35" s="26">
        <v>5</v>
      </c>
      <c r="L35" s="24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5">
      <c r="A36" s="27"/>
      <c r="B36" s="24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5">
        <f t="shared" si="15"/>
        <v>2400000</v>
      </c>
      <c r="J36" s="30">
        <v>3</v>
      </c>
      <c r="K36" s="30">
        <v>5</v>
      </c>
      <c r="L36" s="24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5">
      <c r="A37" s="23"/>
      <c r="B37" s="24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4" t="s">
        <v>137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87" x14ac:dyDescent="0.5">
      <c r="A38" s="23"/>
      <c r="B38" s="24" t="s">
        <v>63</v>
      </c>
      <c r="C38" s="25"/>
      <c r="D38" s="25">
        <v>5751000</v>
      </c>
      <c r="E38" s="35">
        <v>5751000</v>
      </c>
      <c r="F38" s="25"/>
      <c r="G38" s="26"/>
      <c r="H38" s="26"/>
      <c r="I38" s="25"/>
      <c r="J38" s="26" t="s">
        <v>4</v>
      </c>
      <c r="K38" s="26"/>
      <c r="L38" s="24"/>
      <c r="M38" s="54"/>
      <c r="N38" s="54"/>
      <c r="O38" s="54"/>
      <c r="P38" s="54"/>
      <c r="Q38" s="54"/>
      <c r="R38" s="54">
        <v>4168000</v>
      </c>
      <c r="S38" s="54"/>
      <c r="T38" s="54"/>
      <c r="U38" s="55"/>
      <c r="V38" s="55"/>
      <c r="W38" s="54">
        <v>1583000</v>
      </c>
      <c r="X38" s="54"/>
      <c r="Y38" s="61">
        <f t="shared" si="1"/>
        <v>0</v>
      </c>
    </row>
    <row r="39" spans="1:25" ht="87.75" customHeight="1" x14ac:dyDescent="0.5">
      <c r="A39" s="27"/>
      <c r="B39" s="24" t="s">
        <v>64</v>
      </c>
      <c r="C39" s="25"/>
      <c r="D39" s="25">
        <v>4091000</v>
      </c>
      <c r="E39" s="35">
        <v>4091000</v>
      </c>
      <c r="F39" s="29"/>
      <c r="G39" s="30"/>
      <c r="H39" s="26"/>
      <c r="I39" s="29"/>
      <c r="J39" s="26" t="s">
        <v>4</v>
      </c>
      <c r="K39" s="30"/>
      <c r="L39" s="24" t="s">
        <v>144</v>
      </c>
      <c r="M39" s="56"/>
      <c r="N39" s="56"/>
      <c r="O39" s="56"/>
      <c r="P39" s="56"/>
      <c r="Q39" s="54">
        <v>3250000</v>
      </c>
      <c r="R39" s="56"/>
      <c r="S39" s="56"/>
      <c r="T39" s="56"/>
      <c r="U39" s="56"/>
      <c r="V39" s="56"/>
      <c r="W39" s="54">
        <f>E39-Q39</f>
        <v>841000</v>
      </c>
      <c r="X39" s="56"/>
      <c r="Y39" s="61">
        <f t="shared" si="1"/>
        <v>0</v>
      </c>
    </row>
    <row r="40" spans="1:25" ht="108.75" x14ac:dyDescent="0.5">
      <c r="A40" s="23"/>
      <c r="B40" s="24" t="s">
        <v>65</v>
      </c>
      <c r="C40" s="25"/>
      <c r="D40" s="25">
        <v>3400000</v>
      </c>
      <c r="E40" s="35">
        <v>3400000</v>
      </c>
      <c r="F40" s="25"/>
      <c r="G40" s="26"/>
      <c r="H40" s="26"/>
      <c r="I40" s="25"/>
      <c r="J40" s="26" t="s">
        <v>4</v>
      </c>
      <c r="K40" s="26"/>
      <c r="L40" s="24"/>
      <c r="M40" s="54"/>
      <c r="N40" s="54"/>
      <c r="O40" s="54"/>
      <c r="P40" s="54"/>
      <c r="Q40" s="54">
        <v>2842000</v>
      </c>
      <c r="R40" s="54"/>
      <c r="S40" s="54"/>
      <c r="T40" s="54"/>
      <c r="U40" s="55"/>
      <c r="V40" s="55"/>
      <c r="W40" s="54">
        <v>558000</v>
      </c>
      <c r="X40" s="54"/>
      <c r="Y40" s="61">
        <f t="shared" si="1"/>
        <v>0</v>
      </c>
    </row>
    <row r="41" spans="1:25" ht="64.5" customHeight="1" x14ac:dyDescent="0.5">
      <c r="A41" s="23"/>
      <c r="B41" s="24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2</v>
      </c>
      <c r="K41" s="26">
        <v>5</v>
      </c>
      <c r="L41" s="24" t="s">
        <v>161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65.25" x14ac:dyDescent="0.5">
      <c r="A42" s="23"/>
      <c r="B42" s="24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ref="I42:I51" si="16">E42</f>
        <v>5980000</v>
      </c>
      <c r="J42" s="26">
        <v>2</v>
      </c>
      <c r="K42" s="26">
        <v>5</v>
      </c>
      <c r="L42" s="24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5">
      <c r="A43" s="27"/>
      <c r="B43" s="62" t="s">
        <v>68</v>
      </c>
      <c r="C43" s="25"/>
      <c r="D43" s="25">
        <v>5000000</v>
      </c>
      <c r="E43" s="35">
        <v>5000000</v>
      </c>
      <c r="F43" s="29"/>
      <c r="G43" s="30"/>
      <c r="H43" s="26"/>
      <c r="I43" s="25"/>
      <c r="J43" s="26" t="s">
        <v>4</v>
      </c>
      <c r="K43" s="26"/>
      <c r="L43" s="24" t="s">
        <v>145</v>
      </c>
      <c r="M43" s="56"/>
      <c r="N43" s="56"/>
      <c r="O43" s="56"/>
      <c r="P43" s="56"/>
      <c r="Q43" s="54">
        <v>3740000</v>
      </c>
      <c r="R43" s="56"/>
      <c r="S43" s="56"/>
      <c r="T43" s="56"/>
      <c r="U43" s="56"/>
      <c r="V43" s="56"/>
      <c r="W43" s="56">
        <v>1260000</v>
      </c>
      <c r="X43" s="56"/>
      <c r="Y43" s="61">
        <f t="shared" si="1"/>
        <v>0</v>
      </c>
    </row>
    <row r="44" spans="1:25" ht="66.75" customHeight="1" x14ac:dyDescent="0.5">
      <c r="A44" s="23"/>
      <c r="B44" s="62" t="s">
        <v>69</v>
      </c>
      <c r="C44" s="25"/>
      <c r="D44" s="25">
        <v>1999800</v>
      </c>
      <c r="E44" s="35">
        <v>1999800</v>
      </c>
      <c r="F44" s="25"/>
      <c r="G44" s="26"/>
      <c r="H44" s="26"/>
      <c r="I44" s="25"/>
      <c r="J44" s="26" t="s">
        <v>4</v>
      </c>
      <c r="K44" s="26"/>
      <c r="L44" s="24" t="s">
        <v>145</v>
      </c>
      <c r="M44" s="54"/>
      <c r="N44" s="54"/>
      <c r="O44" s="54"/>
      <c r="P44" s="54">
        <v>1360000</v>
      </c>
      <c r="Q44" s="54"/>
      <c r="R44" s="54"/>
      <c r="S44" s="54"/>
      <c r="T44" s="54"/>
      <c r="U44" s="55"/>
      <c r="V44" s="55"/>
      <c r="W44" s="54">
        <v>639800</v>
      </c>
      <c r="X44" s="54"/>
      <c r="Y44" s="61">
        <f t="shared" si="1"/>
        <v>0</v>
      </c>
    </row>
    <row r="45" spans="1:25" ht="65.25" x14ac:dyDescent="0.5">
      <c r="A45" s="23"/>
      <c r="B45" s="24" t="s">
        <v>70</v>
      </c>
      <c r="C45" s="25"/>
      <c r="D45" s="25">
        <v>1984800</v>
      </c>
      <c r="E45" s="35">
        <v>1984800</v>
      </c>
      <c r="F45" s="25"/>
      <c r="G45" s="26"/>
      <c r="H45" s="26"/>
      <c r="I45" s="25"/>
      <c r="J45" s="26" t="s">
        <v>4</v>
      </c>
      <c r="K45" s="26"/>
      <c r="L45" s="24" t="s">
        <v>144</v>
      </c>
      <c r="M45" s="54"/>
      <c r="N45" s="54"/>
      <c r="O45" s="54"/>
      <c r="P45" s="54">
        <v>1345000</v>
      </c>
      <c r="Q45" s="54"/>
      <c r="R45" s="54"/>
      <c r="S45" s="54"/>
      <c r="T45" s="54"/>
      <c r="U45" s="55"/>
      <c r="V45" s="55"/>
      <c r="W45" s="54">
        <f>E45-P45</f>
        <v>639800</v>
      </c>
      <c r="X45" s="54"/>
      <c r="Y45" s="61">
        <f t="shared" si="1"/>
        <v>0</v>
      </c>
    </row>
    <row r="46" spans="1:25" ht="65.25" customHeight="1" x14ac:dyDescent="0.5">
      <c r="A46" s="27"/>
      <c r="B46" s="24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6"/>
        <v>1992000</v>
      </c>
      <c r="J46" s="30">
        <v>2</v>
      </c>
      <c r="K46" s="30">
        <v>5</v>
      </c>
      <c r="L46" s="24" t="s">
        <v>160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65.25" x14ac:dyDescent="0.5">
      <c r="A47" s="23"/>
      <c r="B47" s="24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6"/>
        <v>1965000</v>
      </c>
      <c r="J47" s="26">
        <v>2</v>
      </c>
      <c r="K47" s="26">
        <v>5</v>
      </c>
      <c r="L47" s="24" t="s">
        <v>160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5">
      <c r="A48" s="23"/>
      <c r="B48" s="24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6"/>
        <v>1262000</v>
      </c>
      <c r="J48" s="26">
        <v>2</v>
      </c>
      <c r="K48" s="26">
        <v>5</v>
      </c>
      <c r="L48" s="24" t="s">
        <v>160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65.25" x14ac:dyDescent="0.5">
      <c r="A49" s="23"/>
      <c r="B49" s="24" t="s">
        <v>74</v>
      </c>
      <c r="C49" s="25"/>
      <c r="D49" s="25">
        <v>14186000</v>
      </c>
      <c r="E49" s="35">
        <v>14186000</v>
      </c>
      <c r="F49" s="25"/>
      <c r="G49" s="26"/>
      <c r="H49" s="26"/>
      <c r="I49" s="25"/>
      <c r="J49" s="26" t="s">
        <v>4</v>
      </c>
      <c r="K49" s="26"/>
      <c r="L49" s="24" t="s">
        <v>144</v>
      </c>
      <c r="M49" s="54"/>
      <c r="N49" s="54">
        <v>1396000</v>
      </c>
      <c r="O49" s="54">
        <v>2792000</v>
      </c>
      <c r="P49" s="54">
        <v>2792000</v>
      </c>
      <c r="Q49" s="54">
        <v>2792000</v>
      </c>
      <c r="R49" s="54"/>
      <c r="S49" s="54">
        <v>4188000</v>
      </c>
      <c r="T49" s="54"/>
      <c r="U49" s="55"/>
      <c r="V49" s="55"/>
      <c r="W49" s="54">
        <f>E49-N49-O49-P49-Q49-S49</f>
        <v>226000</v>
      </c>
      <c r="X49" s="54"/>
      <c r="Y49" s="61">
        <f t="shared" si="1"/>
        <v>0</v>
      </c>
    </row>
    <row r="50" spans="1:25" ht="72" customHeight="1" x14ac:dyDescent="0.5">
      <c r="A50" s="27"/>
      <c r="B50" s="24" t="s">
        <v>75</v>
      </c>
      <c r="C50" s="25"/>
      <c r="D50" s="25">
        <v>6964000</v>
      </c>
      <c r="E50" s="35">
        <v>6964000</v>
      </c>
      <c r="F50" s="29"/>
      <c r="G50" s="30"/>
      <c r="H50" s="26"/>
      <c r="I50" s="25"/>
      <c r="J50" s="26" t="s">
        <v>4</v>
      </c>
      <c r="K50" s="26"/>
      <c r="L50" s="24" t="s">
        <v>144</v>
      </c>
      <c r="M50" s="56"/>
      <c r="N50" s="54">
        <v>1989000</v>
      </c>
      <c r="O50" s="54">
        <v>1989000</v>
      </c>
      <c r="P50" s="54"/>
      <c r="Q50" s="54">
        <v>2652000</v>
      </c>
      <c r="R50" s="56"/>
      <c r="S50" s="56"/>
      <c r="T50" s="56"/>
      <c r="U50" s="56"/>
      <c r="V50" s="56"/>
      <c r="W50" s="54">
        <f>E50-N50-O50-Q50</f>
        <v>334000</v>
      </c>
      <c r="X50" s="56"/>
      <c r="Y50" s="61">
        <f t="shared" si="1"/>
        <v>0</v>
      </c>
    </row>
    <row r="51" spans="1:25" ht="72" customHeight="1" x14ac:dyDescent="0.5">
      <c r="A51" s="23"/>
      <c r="B51" s="24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6"/>
        <v>4504000</v>
      </c>
      <c r="J51" s="26">
        <v>2</v>
      </c>
      <c r="K51" s="26">
        <v>5</v>
      </c>
      <c r="L51" s="24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87" x14ac:dyDescent="0.5">
      <c r="A52" s="23"/>
      <c r="B52" s="24" t="s">
        <v>77</v>
      </c>
      <c r="C52" s="25"/>
      <c r="D52" s="25">
        <v>8749000</v>
      </c>
      <c r="E52" s="35">
        <v>8749000</v>
      </c>
      <c r="F52" s="25"/>
      <c r="G52" s="26"/>
      <c r="H52" s="26"/>
      <c r="I52" s="25"/>
      <c r="J52" s="26" t="s">
        <v>4</v>
      </c>
      <c r="K52" s="26"/>
      <c r="L52" s="24" t="s">
        <v>144</v>
      </c>
      <c r="M52" s="54"/>
      <c r="N52" s="54"/>
      <c r="O52" s="54"/>
      <c r="P52" s="54"/>
      <c r="Q52" s="54">
        <v>8720000</v>
      </c>
      <c r="R52" s="54"/>
      <c r="S52" s="54"/>
      <c r="T52" s="54"/>
      <c r="U52" s="55"/>
      <c r="V52" s="55"/>
      <c r="W52" s="54">
        <f>E52-Q52</f>
        <v>29000</v>
      </c>
      <c r="X52" s="54"/>
      <c r="Y52" s="61">
        <f t="shared" si="1"/>
        <v>0</v>
      </c>
    </row>
    <row r="53" spans="1:25" ht="92.25" customHeight="1" x14ac:dyDescent="0.5">
      <c r="A53" s="27"/>
      <c r="B53" s="24" t="s">
        <v>78</v>
      </c>
      <c r="C53" s="25"/>
      <c r="D53" s="25">
        <v>3080000</v>
      </c>
      <c r="E53" s="35">
        <v>3080000</v>
      </c>
      <c r="F53" s="29"/>
      <c r="G53" s="30"/>
      <c r="H53" s="26"/>
      <c r="I53" s="29"/>
      <c r="J53" s="26" t="s">
        <v>4</v>
      </c>
      <c r="K53" s="30"/>
      <c r="L53" s="24" t="s">
        <v>144</v>
      </c>
      <c r="M53" s="56"/>
      <c r="N53" s="56"/>
      <c r="O53" s="56"/>
      <c r="P53" s="56"/>
      <c r="Q53" s="54">
        <v>2598000</v>
      </c>
      <c r="R53" s="56"/>
      <c r="S53" s="56"/>
      <c r="T53" s="56"/>
      <c r="U53" s="56"/>
      <c r="V53" s="56"/>
      <c r="W53" s="54">
        <f>E53-Q53</f>
        <v>482000</v>
      </c>
      <c r="X53" s="56"/>
      <c r="Y53" s="61">
        <f t="shared" si="1"/>
        <v>0</v>
      </c>
    </row>
    <row r="54" spans="1:25" ht="65.25" x14ac:dyDescent="0.5">
      <c r="A54" s="23"/>
      <c r="B54" s="24" t="s">
        <v>79</v>
      </c>
      <c r="C54" s="25"/>
      <c r="D54" s="25">
        <v>1827000</v>
      </c>
      <c r="E54" s="35">
        <v>1827000</v>
      </c>
      <c r="F54" s="25"/>
      <c r="G54" s="26"/>
      <c r="H54" s="26"/>
      <c r="I54" s="25"/>
      <c r="J54" s="26" t="s">
        <v>4</v>
      </c>
      <c r="K54" s="26"/>
      <c r="L54" s="24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5">
      <c r="A55" s="23"/>
      <c r="B55" s="24" t="s">
        <v>80</v>
      </c>
      <c r="C55" s="25"/>
      <c r="D55" s="25">
        <v>1674000</v>
      </c>
      <c r="E55" s="35">
        <v>1674000</v>
      </c>
      <c r="F55" s="25"/>
      <c r="G55" s="26"/>
      <c r="H55" s="26"/>
      <c r="I55" s="25"/>
      <c r="J55" s="26" t="s">
        <v>4</v>
      </c>
      <c r="K55" s="26"/>
      <c r="L55" s="24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65.25" x14ac:dyDescent="0.5">
      <c r="A56" s="23"/>
      <c r="B56" s="24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4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5">
      <c r="A57" s="27"/>
      <c r="B57" s="24" t="s">
        <v>82</v>
      </c>
      <c r="C57" s="25"/>
      <c r="D57" s="25">
        <v>2681000</v>
      </c>
      <c r="E57" s="35">
        <v>2681000</v>
      </c>
      <c r="F57" s="25">
        <v>2476000</v>
      </c>
      <c r="G57" s="30"/>
      <c r="H57" s="26"/>
      <c r="I57" s="29"/>
      <c r="J57" s="26" t="s">
        <v>4</v>
      </c>
      <c r="K57" s="30"/>
      <c r="L57" s="24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5">
      <c r="A58" s="23"/>
      <c r="B58" s="24" t="s">
        <v>129</v>
      </c>
      <c r="C58" s="25"/>
      <c r="D58" s="25">
        <v>1635000</v>
      </c>
      <c r="E58" s="35">
        <v>1635000</v>
      </c>
      <c r="F58" s="25"/>
      <c r="G58" s="26"/>
      <c r="H58" s="26"/>
      <c r="I58" s="25"/>
      <c r="J58" s="26" t="s">
        <v>4</v>
      </c>
      <c r="K58" s="26"/>
      <c r="L58" s="24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08.75" x14ac:dyDescent="0.5">
      <c r="A59" s="23"/>
      <c r="B59" s="24" t="s">
        <v>128</v>
      </c>
      <c r="C59" s="25"/>
      <c r="D59" s="25">
        <v>1310000</v>
      </c>
      <c r="E59" s="35">
        <v>1310000</v>
      </c>
      <c r="F59" s="25"/>
      <c r="G59" s="26"/>
      <c r="H59" s="26"/>
      <c r="I59" s="25"/>
      <c r="J59" s="26" t="s">
        <v>4</v>
      </c>
      <c r="K59" s="26"/>
      <c r="L59" s="24" t="s">
        <v>144</v>
      </c>
      <c r="M59" s="54"/>
      <c r="N59" s="54"/>
      <c r="O59" s="54">
        <v>1310000</v>
      </c>
      <c r="P59" s="54"/>
      <c r="Q59" s="54"/>
      <c r="R59" s="54"/>
      <c r="S59" s="54"/>
      <c r="T59" s="54"/>
      <c r="U59" s="55"/>
      <c r="V59" s="55"/>
      <c r="W59" s="54">
        <f>E59-O59</f>
        <v>0</v>
      </c>
      <c r="X59" s="54"/>
      <c r="Y59" s="61">
        <f t="shared" si="1"/>
        <v>0</v>
      </c>
    </row>
    <row r="60" spans="1:25" ht="93.75" customHeight="1" x14ac:dyDescent="0.5">
      <c r="A60" s="27"/>
      <c r="B60" s="24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5">
        <f t="shared" ref="I60:I73" si="17">E60</f>
        <v>4549000</v>
      </c>
      <c r="J60" s="26">
        <v>2</v>
      </c>
      <c r="K60" s="26">
        <v>5</v>
      </c>
      <c r="L60" s="24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87" x14ac:dyDescent="0.5">
      <c r="A61" s="23"/>
      <c r="B61" s="24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7"/>
        <v>2160000</v>
      </c>
      <c r="J61" s="26">
        <v>2</v>
      </c>
      <c r="K61" s="26">
        <v>5</v>
      </c>
      <c r="L61" s="24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5">
      <c r="A62" s="23"/>
      <c r="B62" s="24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7"/>
        <v>2167000</v>
      </c>
      <c r="J62" s="26">
        <v>2</v>
      </c>
      <c r="K62" s="26">
        <v>5</v>
      </c>
      <c r="L62" s="24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87" x14ac:dyDescent="0.5">
      <c r="A63" s="23"/>
      <c r="B63" s="62" t="s">
        <v>86</v>
      </c>
      <c r="C63" s="25"/>
      <c r="D63" s="25">
        <v>1442000</v>
      </c>
      <c r="E63" s="35">
        <v>1442000</v>
      </c>
      <c r="F63" s="25"/>
      <c r="G63" s="26"/>
      <c r="H63" s="26"/>
      <c r="I63" s="25"/>
      <c r="J63" s="26" t="s">
        <v>4</v>
      </c>
      <c r="K63" s="26"/>
      <c r="L63" s="24" t="s">
        <v>145</v>
      </c>
      <c r="M63" s="54"/>
      <c r="N63" s="54"/>
      <c r="O63" s="54"/>
      <c r="P63" s="54">
        <v>1355000</v>
      </c>
      <c r="Q63" s="54"/>
      <c r="R63" s="54"/>
      <c r="S63" s="54"/>
      <c r="T63" s="54"/>
      <c r="U63" s="55"/>
      <c r="V63" s="55"/>
      <c r="W63" s="54">
        <v>87000</v>
      </c>
      <c r="X63" s="54"/>
      <c r="Y63" s="61">
        <f t="shared" si="1"/>
        <v>0</v>
      </c>
    </row>
    <row r="64" spans="1:25" ht="65.25" x14ac:dyDescent="0.5">
      <c r="A64" s="23"/>
      <c r="B64" s="24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7"/>
        <v>7012000</v>
      </c>
      <c r="J64" s="26">
        <v>2</v>
      </c>
      <c r="K64" s="26">
        <v>5</v>
      </c>
      <c r="L64" s="24" t="s">
        <v>148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5">
      <c r="A65" s="27"/>
      <c r="B65" s="24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5">
        <f t="shared" si="17"/>
        <v>1612000</v>
      </c>
      <c r="J65" s="26">
        <v>2</v>
      </c>
      <c r="K65" s="26">
        <v>5</v>
      </c>
      <c r="L65" s="24" t="s">
        <v>138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5">
      <c r="A66" s="23"/>
      <c r="B66" s="62" t="s">
        <v>89</v>
      </c>
      <c r="C66" s="25"/>
      <c r="D66" s="25">
        <v>13000000</v>
      </c>
      <c r="E66" s="35">
        <v>13000000</v>
      </c>
      <c r="F66" s="25"/>
      <c r="G66" s="26"/>
      <c r="H66" s="26"/>
      <c r="I66" s="25"/>
      <c r="J66" s="26" t="s">
        <v>4</v>
      </c>
      <c r="K66" s="26"/>
      <c r="L66" s="24"/>
      <c r="M66" s="54"/>
      <c r="N66" s="54"/>
      <c r="O66" s="54"/>
      <c r="P66" s="54"/>
      <c r="Q66" s="54"/>
      <c r="R66" s="54"/>
      <c r="S66" s="54"/>
      <c r="T66" s="54"/>
      <c r="U66" s="55"/>
      <c r="V66" s="55">
        <v>8839000</v>
      </c>
      <c r="W66" s="54">
        <v>4161000</v>
      </c>
      <c r="X66" s="54"/>
      <c r="Y66" s="61">
        <f t="shared" si="1"/>
        <v>0</v>
      </c>
    </row>
    <row r="67" spans="1:25" ht="87" x14ac:dyDescent="0.5">
      <c r="A67" s="23"/>
      <c r="B67" s="62" t="s">
        <v>90</v>
      </c>
      <c r="C67" s="25"/>
      <c r="D67" s="25">
        <v>7148000</v>
      </c>
      <c r="E67" s="35">
        <v>7148000</v>
      </c>
      <c r="F67" s="25"/>
      <c r="G67" s="26"/>
      <c r="H67" s="26"/>
      <c r="I67" s="25"/>
      <c r="J67" s="26" t="s">
        <v>4</v>
      </c>
      <c r="K67" s="26"/>
      <c r="L67" s="24"/>
      <c r="M67" s="54"/>
      <c r="N67" s="54"/>
      <c r="O67" s="54"/>
      <c r="P67" s="54"/>
      <c r="Q67" s="54"/>
      <c r="R67" s="54"/>
      <c r="S67" s="54">
        <v>4939000</v>
      </c>
      <c r="T67" s="54"/>
      <c r="U67" s="55"/>
      <c r="V67" s="55"/>
      <c r="W67" s="54">
        <v>2209000</v>
      </c>
      <c r="X67" s="54"/>
      <c r="Y67" s="61">
        <f t="shared" si="1"/>
        <v>0</v>
      </c>
    </row>
    <row r="68" spans="1:25" ht="93" customHeight="1" x14ac:dyDescent="0.5">
      <c r="A68" s="27"/>
      <c r="B68" s="24" t="s">
        <v>91</v>
      </c>
      <c r="C68" s="25"/>
      <c r="D68" s="25">
        <v>7210000</v>
      </c>
      <c r="E68" s="35">
        <v>7210000</v>
      </c>
      <c r="F68" s="29"/>
      <c r="G68" s="30"/>
      <c r="H68" s="26"/>
      <c r="I68" s="29"/>
      <c r="J68" s="26" t="s">
        <v>4</v>
      </c>
      <c r="K68" s="30"/>
      <c r="L68" s="24"/>
      <c r="M68" s="56"/>
      <c r="N68" s="56"/>
      <c r="O68" s="54">
        <v>1647000</v>
      </c>
      <c r="P68" s="56"/>
      <c r="Q68" s="54">
        <v>3843000</v>
      </c>
      <c r="R68" s="56"/>
      <c r="S68" s="56"/>
      <c r="T68" s="56"/>
      <c r="U68" s="56"/>
      <c r="V68" s="56"/>
      <c r="W68" s="56">
        <f>E68-O68-Q68</f>
        <v>1720000</v>
      </c>
      <c r="X68" s="56"/>
      <c r="Y68" s="61">
        <f t="shared" si="1"/>
        <v>0</v>
      </c>
    </row>
    <row r="69" spans="1:25" ht="50.25" customHeight="1" x14ac:dyDescent="0.5">
      <c r="A69" s="23"/>
      <c r="B69" s="24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7"/>
        <v>1530000</v>
      </c>
      <c r="J69" s="26">
        <v>2</v>
      </c>
      <c r="K69" s="26">
        <v>5</v>
      </c>
      <c r="L69" s="24" t="s">
        <v>148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5">
      <c r="A70" s="23"/>
      <c r="B70" s="24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7"/>
        <v>5556000</v>
      </c>
      <c r="J70" s="26">
        <v>2</v>
      </c>
      <c r="K70" s="26">
        <v>5</v>
      </c>
      <c r="L70" s="24" t="s">
        <v>138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5">
      <c r="A71" s="23"/>
      <c r="B71" s="24" t="s">
        <v>94</v>
      </c>
      <c r="C71" s="25"/>
      <c r="D71" s="25">
        <v>1859000</v>
      </c>
      <c r="E71" s="35">
        <v>1859000</v>
      </c>
      <c r="F71" s="25"/>
      <c r="G71" s="26"/>
      <c r="H71" s="26"/>
      <c r="I71" s="25"/>
      <c r="J71" s="26" t="s">
        <v>4</v>
      </c>
      <c r="K71" s="26"/>
      <c r="L71" s="24"/>
      <c r="M71" s="54"/>
      <c r="N71" s="54"/>
      <c r="O71" s="54"/>
      <c r="P71" s="54">
        <v>1750000</v>
      </c>
      <c r="Q71" s="54"/>
      <c r="R71" s="54"/>
      <c r="S71" s="54"/>
      <c r="T71" s="54"/>
      <c r="U71" s="55"/>
      <c r="V71" s="55"/>
      <c r="W71" s="54">
        <v>109000</v>
      </c>
      <c r="X71" s="54"/>
      <c r="Y71" s="61">
        <f t="shared" si="1"/>
        <v>0</v>
      </c>
    </row>
    <row r="72" spans="1:25" ht="71.25" customHeight="1" x14ac:dyDescent="0.5">
      <c r="A72" s="27"/>
      <c r="B72" s="62" t="s">
        <v>95</v>
      </c>
      <c r="C72" s="25"/>
      <c r="D72" s="25">
        <v>5121000</v>
      </c>
      <c r="E72" s="35">
        <v>5121000</v>
      </c>
      <c r="F72" s="29"/>
      <c r="G72" s="30"/>
      <c r="H72" s="26"/>
      <c r="I72" s="25"/>
      <c r="J72" s="26" t="s">
        <v>4</v>
      </c>
      <c r="K72" s="30"/>
      <c r="L72" s="24"/>
      <c r="M72" s="56"/>
      <c r="N72" s="56"/>
      <c r="O72" s="56"/>
      <c r="P72" s="56"/>
      <c r="Q72" s="54">
        <v>4080000</v>
      </c>
      <c r="R72" s="56"/>
      <c r="S72" s="56"/>
      <c r="T72" s="56"/>
      <c r="U72" s="56"/>
      <c r="V72" s="56"/>
      <c r="W72" s="54">
        <v>1041000</v>
      </c>
      <c r="X72" s="56"/>
      <c r="Y72" s="61">
        <f t="shared" ref="Y72:Y97" si="18">E72-I72-M72-N72-O72-P72-Q72-R72-S72-T72-U72-V72-W72</f>
        <v>0</v>
      </c>
    </row>
    <row r="73" spans="1:25" ht="71.25" customHeight="1" x14ac:dyDescent="0.5">
      <c r="A73" s="23"/>
      <c r="B73" s="24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7"/>
        <v>7077000</v>
      </c>
      <c r="J73" s="26">
        <v>2</v>
      </c>
      <c r="K73" s="26">
        <v>5</v>
      </c>
      <c r="L73" s="24" t="s">
        <v>145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8"/>
        <v>0</v>
      </c>
    </row>
    <row r="74" spans="1:25" ht="87" x14ac:dyDescent="0.5">
      <c r="A74" s="23"/>
      <c r="B74" s="24" t="s">
        <v>97</v>
      </c>
      <c r="C74" s="25"/>
      <c r="D74" s="25">
        <v>6758000</v>
      </c>
      <c r="E74" s="35">
        <v>6758000</v>
      </c>
      <c r="F74" s="25"/>
      <c r="G74" s="26"/>
      <c r="H74" s="26"/>
      <c r="I74" s="25"/>
      <c r="J74" s="26" t="s">
        <v>4</v>
      </c>
      <c r="K74" s="26"/>
      <c r="L74" s="24" t="s">
        <v>144</v>
      </c>
      <c r="M74" s="54"/>
      <c r="N74" s="54"/>
      <c r="O74" s="54"/>
      <c r="P74" s="54"/>
      <c r="Q74" s="54"/>
      <c r="R74" s="54">
        <v>4980000</v>
      </c>
      <c r="S74" s="54"/>
      <c r="T74" s="54"/>
      <c r="U74" s="55"/>
      <c r="V74" s="55"/>
      <c r="W74" s="54">
        <v>1778000</v>
      </c>
      <c r="X74" s="54"/>
      <c r="Y74" s="61">
        <f t="shared" si="18"/>
        <v>0</v>
      </c>
    </row>
    <row r="75" spans="1:25" ht="63.75" customHeight="1" x14ac:dyDescent="0.5">
      <c r="A75" s="27"/>
      <c r="B75" s="24" t="s">
        <v>98</v>
      </c>
      <c r="C75" s="25"/>
      <c r="D75" s="25">
        <v>8608000</v>
      </c>
      <c r="E75" s="35">
        <v>8608000</v>
      </c>
      <c r="F75" s="29"/>
      <c r="G75" s="30"/>
      <c r="H75" s="26"/>
      <c r="I75" s="25"/>
      <c r="J75" s="26" t="s">
        <v>4</v>
      </c>
      <c r="K75" s="30"/>
      <c r="L75" s="24" t="s">
        <v>144</v>
      </c>
      <c r="M75" s="56"/>
      <c r="N75" s="54">
        <v>2356000</v>
      </c>
      <c r="O75" s="56"/>
      <c r="P75" s="56"/>
      <c r="Q75" s="54">
        <v>3534000</v>
      </c>
      <c r="R75" s="56"/>
      <c r="S75" s="56"/>
      <c r="T75" s="56"/>
      <c r="U75" s="56"/>
      <c r="V75" s="56"/>
      <c r="W75" s="54">
        <f>E75-N75-Q75</f>
        <v>2718000</v>
      </c>
      <c r="X75" s="56"/>
      <c r="Y75" s="61">
        <f t="shared" si="18"/>
        <v>0</v>
      </c>
    </row>
    <row r="76" spans="1:25" ht="87" x14ac:dyDescent="0.5">
      <c r="A76" s="23"/>
      <c r="B76" s="24" t="s">
        <v>99</v>
      </c>
      <c r="C76" s="25"/>
      <c r="D76" s="25">
        <v>3466000</v>
      </c>
      <c r="E76" s="35">
        <v>3466000</v>
      </c>
      <c r="F76" s="25"/>
      <c r="G76" s="26"/>
      <c r="H76" s="26"/>
      <c r="I76" s="25"/>
      <c r="J76" s="26" t="s">
        <v>4</v>
      </c>
      <c r="K76" s="26"/>
      <c r="L76" s="24" t="s">
        <v>144</v>
      </c>
      <c r="M76" s="54"/>
      <c r="N76" s="54"/>
      <c r="O76" s="54">
        <v>2550000</v>
      </c>
      <c r="P76" s="54"/>
      <c r="Q76" s="54"/>
      <c r="R76" s="54"/>
      <c r="S76" s="54"/>
      <c r="T76" s="54"/>
      <c r="U76" s="55"/>
      <c r="V76" s="55"/>
      <c r="W76" s="54">
        <f>E76-O76</f>
        <v>916000</v>
      </c>
      <c r="X76" s="54"/>
      <c r="Y76" s="61">
        <f t="shared" si="18"/>
        <v>0</v>
      </c>
    </row>
    <row r="77" spans="1:25" ht="68.25" customHeight="1" x14ac:dyDescent="0.5">
      <c r="A77" s="23"/>
      <c r="B77" s="24" t="s">
        <v>100</v>
      </c>
      <c r="C77" s="25"/>
      <c r="D77" s="25">
        <v>7419000</v>
      </c>
      <c r="E77" s="35">
        <v>7419000</v>
      </c>
      <c r="F77" s="25"/>
      <c r="G77" s="26"/>
      <c r="H77" s="26"/>
      <c r="I77" s="25"/>
      <c r="J77" s="26" t="s">
        <v>4</v>
      </c>
      <c r="K77" s="26"/>
      <c r="L77" s="24" t="s">
        <v>144</v>
      </c>
      <c r="M77" s="54"/>
      <c r="N77" s="54"/>
      <c r="O77" s="54">
        <v>7419000</v>
      </c>
      <c r="P77" s="54"/>
      <c r="Q77" s="54"/>
      <c r="R77" s="54"/>
      <c r="S77" s="54"/>
      <c r="T77" s="54"/>
      <c r="U77" s="55"/>
      <c r="V77" s="55"/>
      <c r="W77" s="54">
        <f>E77-O77</f>
        <v>0</v>
      </c>
      <c r="X77" s="54"/>
      <c r="Y77" s="61">
        <f t="shared" si="18"/>
        <v>0</v>
      </c>
    </row>
    <row r="78" spans="1:25" ht="65.25" x14ac:dyDescent="0.5">
      <c r="A78" s="23"/>
      <c r="B78" s="24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ref="I78:I80" si="19">E78</f>
        <v>2110000</v>
      </c>
      <c r="J78" s="26">
        <v>2</v>
      </c>
      <c r="K78" s="26">
        <v>5</v>
      </c>
      <c r="L78" s="24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8"/>
        <v>0</v>
      </c>
    </row>
    <row r="79" spans="1:25" ht="77.25" customHeight="1" x14ac:dyDescent="0.5">
      <c r="A79" s="27"/>
      <c r="B79" s="24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9"/>
        <v>7290000</v>
      </c>
      <c r="J79" s="26">
        <v>2</v>
      </c>
      <c r="K79" s="26">
        <v>5</v>
      </c>
      <c r="L79" s="24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8"/>
        <v>0</v>
      </c>
    </row>
    <row r="80" spans="1:25" ht="65.25" customHeight="1" x14ac:dyDescent="0.5">
      <c r="A80" s="23"/>
      <c r="B80" s="24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9"/>
        <v>6400000</v>
      </c>
      <c r="J80" s="26">
        <v>2</v>
      </c>
      <c r="K80" s="26">
        <v>5</v>
      </c>
      <c r="L80" s="24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8"/>
        <v>0</v>
      </c>
    </row>
    <row r="81" spans="1:25" ht="65.25" x14ac:dyDescent="0.5">
      <c r="A81" s="23"/>
      <c r="B81" s="24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ref="I81" si="20">E81</f>
        <v>1899000</v>
      </c>
      <c r="J81" s="26">
        <v>2</v>
      </c>
      <c r="K81" s="26">
        <v>5</v>
      </c>
      <c r="L81" s="24" t="s">
        <v>137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8"/>
        <v>0</v>
      </c>
    </row>
    <row r="82" spans="1:25" ht="105" customHeight="1" x14ac:dyDescent="0.5">
      <c r="A82" s="27"/>
      <c r="B82" s="24" t="s">
        <v>105</v>
      </c>
      <c r="C82" s="25"/>
      <c r="D82" s="25">
        <v>3563000</v>
      </c>
      <c r="E82" s="35">
        <v>3563000</v>
      </c>
      <c r="F82" s="29"/>
      <c r="G82" s="30"/>
      <c r="H82" s="26"/>
      <c r="I82" s="25"/>
      <c r="J82" s="26" t="s">
        <v>4</v>
      </c>
      <c r="K82" s="26"/>
      <c r="L82" s="24"/>
      <c r="M82" s="56"/>
      <c r="N82" s="56"/>
      <c r="O82" s="56"/>
      <c r="P82" s="54">
        <v>3554900</v>
      </c>
      <c r="Q82" s="56"/>
      <c r="R82" s="56"/>
      <c r="S82" s="56"/>
      <c r="T82" s="56"/>
      <c r="U82" s="56"/>
      <c r="V82" s="56"/>
      <c r="W82" s="54">
        <v>8100</v>
      </c>
      <c r="X82" s="56"/>
      <c r="Y82" s="61">
        <f t="shared" si="18"/>
        <v>0</v>
      </c>
    </row>
    <row r="83" spans="1:25" ht="87" x14ac:dyDescent="0.5">
      <c r="A83" s="23"/>
      <c r="B83" s="24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3</v>
      </c>
      <c r="K83" s="26">
        <v>5</v>
      </c>
      <c r="L83" s="24" t="s">
        <v>148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8"/>
        <v>0</v>
      </c>
    </row>
    <row r="84" spans="1:25" ht="43.5" x14ac:dyDescent="0.5">
      <c r="A84" s="39">
        <v>8</v>
      </c>
      <c r="B84" s="40" t="s">
        <v>127</v>
      </c>
      <c r="C84" s="41">
        <f>SUM(C85:C90)</f>
        <v>2636400</v>
      </c>
      <c r="D84" s="41">
        <f t="shared" ref="D84:F84" si="21">SUM(D85:D90)</f>
        <v>0</v>
      </c>
      <c r="E84" s="41">
        <f t="shared" si="21"/>
        <v>2636400</v>
      </c>
      <c r="F84" s="41">
        <f t="shared" si="21"/>
        <v>639140</v>
      </c>
      <c r="G84" s="42"/>
      <c r="H84" s="51">
        <f>SUM(H85:H90)</f>
        <v>0</v>
      </c>
      <c r="I84" s="51">
        <f t="shared" ref="I84:W84" si="22">SUM(I85:I90)</f>
        <v>0</v>
      </c>
      <c r="J84" s="51">
        <f t="shared" si="22"/>
        <v>0</v>
      </c>
      <c r="K84" s="51">
        <f t="shared" si="22"/>
        <v>0</v>
      </c>
      <c r="L84" s="51">
        <f t="shared" si="22"/>
        <v>0</v>
      </c>
      <c r="M84" s="51">
        <f t="shared" si="22"/>
        <v>0</v>
      </c>
      <c r="N84" s="51">
        <f t="shared" si="22"/>
        <v>0</v>
      </c>
      <c r="O84" s="51">
        <f t="shared" si="22"/>
        <v>152600</v>
      </c>
      <c r="P84" s="51">
        <f t="shared" si="22"/>
        <v>0</v>
      </c>
      <c r="Q84" s="51">
        <f t="shared" si="22"/>
        <v>0</v>
      </c>
      <c r="R84" s="51">
        <f t="shared" si="22"/>
        <v>2483800</v>
      </c>
      <c r="S84" s="51">
        <f t="shared" si="22"/>
        <v>0</v>
      </c>
      <c r="T84" s="51">
        <f t="shared" si="22"/>
        <v>0</v>
      </c>
      <c r="U84" s="51">
        <f t="shared" si="22"/>
        <v>0</v>
      </c>
      <c r="V84" s="51">
        <f t="shared" si="22"/>
        <v>0</v>
      </c>
      <c r="W84" s="51">
        <f t="shared" si="22"/>
        <v>0</v>
      </c>
      <c r="X84" s="57"/>
      <c r="Y84" s="61">
        <f t="shared" si="18"/>
        <v>0</v>
      </c>
    </row>
    <row r="85" spans="1:25" ht="42.75" customHeight="1" x14ac:dyDescent="0.5">
      <c r="A85" s="27"/>
      <c r="B85" s="24" t="s">
        <v>107</v>
      </c>
      <c r="C85" s="25">
        <v>68400</v>
      </c>
      <c r="D85" s="25"/>
      <c r="E85" s="35">
        <v>68400</v>
      </c>
      <c r="F85" s="25">
        <v>62140</v>
      </c>
      <c r="G85" s="30"/>
      <c r="H85" s="30">
        <v>0</v>
      </c>
      <c r="I85" s="29"/>
      <c r="J85" s="30"/>
      <c r="K85" s="30"/>
      <c r="L85" s="24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8"/>
        <v>0</v>
      </c>
    </row>
    <row r="86" spans="1:25" ht="44.25" customHeight="1" x14ac:dyDescent="0.5">
      <c r="A86" s="23"/>
      <c r="B86" s="24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4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8"/>
        <v>0</v>
      </c>
    </row>
    <row r="87" spans="1:25" ht="43.5" x14ac:dyDescent="0.5">
      <c r="A87" s="23"/>
      <c r="B87" s="24" t="s">
        <v>109</v>
      </c>
      <c r="C87" s="25">
        <v>1742100</v>
      </c>
      <c r="D87" s="25"/>
      <c r="E87" s="35">
        <v>1742100</v>
      </c>
      <c r="F87" s="25">
        <v>172100</v>
      </c>
      <c r="G87" s="26"/>
      <c r="H87" s="26">
        <v>0</v>
      </c>
      <c r="I87" s="25"/>
      <c r="J87" s="26"/>
      <c r="K87" s="26"/>
      <c r="L87" s="24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8"/>
        <v>0</v>
      </c>
    </row>
    <row r="88" spans="1:25" ht="42.75" customHeight="1" x14ac:dyDescent="0.5">
      <c r="A88" s="27"/>
      <c r="B88" s="24" t="s">
        <v>110</v>
      </c>
      <c r="C88" s="25">
        <v>118000</v>
      </c>
      <c r="D88" s="25"/>
      <c r="E88" s="35">
        <v>118000</v>
      </c>
      <c r="F88" s="25">
        <v>118000</v>
      </c>
      <c r="G88" s="30"/>
      <c r="H88" s="30">
        <v>0</v>
      </c>
      <c r="I88" s="29"/>
      <c r="J88" s="30"/>
      <c r="K88" s="30"/>
      <c r="L88" s="24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8"/>
        <v>0</v>
      </c>
    </row>
    <row r="89" spans="1:25" ht="43.5" x14ac:dyDescent="0.5">
      <c r="A89" s="23"/>
      <c r="B89" s="24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4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8"/>
        <v>0</v>
      </c>
    </row>
    <row r="90" spans="1:25" ht="40.5" customHeight="1" x14ac:dyDescent="0.5">
      <c r="A90" s="23"/>
      <c r="B90" s="24" t="s">
        <v>112</v>
      </c>
      <c r="C90" s="25">
        <v>342200</v>
      </c>
      <c r="D90" s="25"/>
      <c r="E90" s="35">
        <v>342200</v>
      </c>
      <c r="F90" s="25">
        <v>202700</v>
      </c>
      <c r="G90" s="26"/>
      <c r="H90" s="26">
        <v>0</v>
      </c>
      <c r="I90" s="25"/>
      <c r="J90" s="26"/>
      <c r="K90" s="26"/>
      <c r="L90" s="24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8"/>
        <v>0</v>
      </c>
    </row>
    <row r="91" spans="1:25" ht="65.25" x14ac:dyDescent="0.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3">SUM(F92:F97)</f>
        <v>3478640</v>
      </c>
      <c r="G91" s="49">
        <f t="shared" si="23"/>
        <v>0</v>
      </c>
      <c r="H91" s="49">
        <f t="shared" si="23"/>
        <v>0</v>
      </c>
      <c r="I91" s="49">
        <f t="shared" si="23"/>
        <v>0</v>
      </c>
      <c r="J91" s="49">
        <f t="shared" si="23"/>
        <v>0</v>
      </c>
      <c r="K91" s="38">
        <f t="shared" si="23"/>
        <v>0</v>
      </c>
      <c r="L91" s="38">
        <f t="shared" si="23"/>
        <v>0</v>
      </c>
      <c r="M91" s="49">
        <f t="shared" si="23"/>
        <v>2880000</v>
      </c>
      <c r="N91" s="49">
        <f t="shared" si="23"/>
        <v>0</v>
      </c>
      <c r="O91" s="49">
        <f t="shared" si="23"/>
        <v>984000</v>
      </c>
      <c r="P91" s="49">
        <f t="shared" si="23"/>
        <v>0</v>
      </c>
      <c r="Q91" s="49">
        <f t="shared" si="23"/>
        <v>0</v>
      </c>
      <c r="R91" s="49">
        <f t="shared" si="23"/>
        <v>12935800</v>
      </c>
      <c r="S91" s="49">
        <f t="shared" si="23"/>
        <v>0</v>
      </c>
      <c r="T91" s="49">
        <f t="shared" si="23"/>
        <v>0</v>
      </c>
      <c r="U91" s="49">
        <f t="shared" si="23"/>
        <v>0</v>
      </c>
      <c r="V91" s="49">
        <f t="shared" si="23"/>
        <v>0</v>
      </c>
      <c r="W91" s="49">
        <f t="shared" si="23"/>
        <v>136000</v>
      </c>
      <c r="X91" s="57"/>
      <c r="Y91" s="61">
        <f t="shared" si="18"/>
        <v>0</v>
      </c>
    </row>
    <row r="92" spans="1:25" ht="45" customHeight="1" x14ac:dyDescent="0.5">
      <c r="A92" s="23"/>
      <c r="B92" s="24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4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8"/>
        <v>0</v>
      </c>
    </row>
    <row r="93" spans="1:25" ht="24" customHeight="1" x14ac:dyDescent="0.5">
      <c r="A93" s="23"/>
      <c r="B93" s="24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4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8"/>
        <v>0</v>
      </c>
    </row>
    <row r="94" spans="1:25" ht="43.5" x14ac:dyDescent="0.5">
      <c r="A94" s="23"/>
      <c r="B94" s="24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4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8"/>
        <v>0</v>
      </c>
    </row>
    <row r="95" spans="1:25" ht="42" customHeight="1" x14ac:dyDescent="0.5">
      <c r="A95" s="23"/>
      <c r="B95" s="24" t="s">
        <v>119</v>
      </c>
      <c r="C95" s="25">
        <v>1000000</v>
      </c>
      <c r="D95" s="25"/>
      <c r="E95" s="35">
        <v>1000000</v>
      </c>
      <c r="F95" s="25">
        <v>590640</v>
      </c>
      <c r="G95" s="30"/>
      <c r="H95" s="30">
        <v>0</v>
      </c>
      <c r="I95" s="29"/>
      <c r="J95" s="30"/>
      <c r="K95" s="30"/>
      <c r="L95" s="24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8"/>
        <v>0</v>
      </c>
    </row>
    <row r="96" spans="1:25" ht="43.5" x14ac:dyDescent="0.5">
      <c r="A96" s="23"/>
      <c r="B96" s="24" t="s">
        <v>120</v>
      </c>
      <c r="C96" s="25">
        <v>3000000</v>
      </c>
      <c r="D96" s="25"/>
      <c r="E96" s="35">
        <v>3000000</v>
      </c>
      <c r="F96" s="25">
        <v>2888000</v>
      </c>
      <c r="G96" s="26"/>
      <c r="H96" s="26">
        <v>0</v>
      </c>
      <c r="I96" s="25"/>
      <c r="J96" s="26"/>
      <c r="K96" s="26"/>
      <c r="L96" s="24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8"/>
        <v>0</v>
      </c>
    </row>
    <row r="97" spans="1:25" ht="43.5" customHeight="1" x14ac:dyDescent="0.5">
      <c r="A97" s="23"/>
      <c r="B97" s="24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4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8"/>
        <v>0</v>
      </c>
    </row>
    <row r="98" spans="1:25" ht="4.5" customHeight="1" x14ac:dyDescent="0.3">
      <c r="A98" s="31"/>
      <c r="B98" s="32"/>
      <c r="C98" s="33"/>
      <c r="D98" s="33"/>
      <c r="E98" s="22">
        <f t="shared" ref="E98" si="24">C98+D98</f>
        <v>0</v>
      </c>
      <c r="F98" s="33"/>
      <c r="G98" s="34"/>
      <c r="H98" s="34"/>
      <c r="I98" s="33"/>
      <c r="J98" s="34"/>
      <c r="K98" s="34"/>
      <c r="L98" s="32"/>
      <c r="M98" s="58"/>
      <c r="N98" s="58"/>
      <c r="O98" s="58"/>
      <c r="P98" s="58"/>
      <c r="Q98" s="58"/>
      <c r="R98" s="58"/>
      <c r="S98" s="58"/>
      <c r="T98" s="58"/>
      <c r="U98" s="59"/>
      <c r="V98" s="59"/>
      <c r="W98" s="58"/>
      <c r="X98" s="58"/>
    </row>
    <row r="99" spans="1:25" ht="22.5" customHeight="1" x14ac:dyDescent="0.5">
      <c r="A99" s="140" t="s">
        <v>17</v>
      </c>
      <c r="B99" s="141"/>
      <c r="C99" s="9">
        <f>C7+C9+C15+C17+C22+C26+C28+C33+C84+C91</f>
        <v>51983600</v>
      </c>
      <c r="D99" s="9">
        <f t="shared" ref="D99:W99" si="25">D7+D9+D15+D17+D22+D26+D28+D33+D84+D91</f>
        <v>374333600</v>
      </c>
      <c r="E99" s="9">
        <f t="shared" si="25"/>
        <v>426317200</v>
      </c>
      <c r="F99" s="9">
        <f t="shared" si="25"/>
        <v>10198532.27</v>
      </c>
      <c r="G99" s="9">
        <f t="shared" si="25"/>
        <v>0</v>
      </c>
      <c r="H99" s="50">
        <f t="shared" si="25"/>
        <v>36</v>
      </c>
      <c r="I99" s="9">
        <f t="shared" si="25"/>
        <v>245242000</v>
      </c>
      <c r="J99" s="9">
        <f t="shared" si="25"/>
        <v>4</v>
      </c>
      <c r="K99" s="9">
        <f t="shared" si="25"/>
        <v>0</v>
      </c>
      <c r="L99" s="9">
        <f t="shared" si="25"/>
        <v>0</v>
      </c>
      <c r="M99" s="9">
        <f t="shared" si="25"/>
        <v>4880000</v>
      </c>
      <c r="N99" s="9">
        <f t="shared" si="25"/>
        <v>7399000</v>
      </c>
      <c r="O99" s="9">
        <f t="shared" si="25"/>
        <v>27138600</v>
      </c>
      <c r="P99" s="9">
        <f t="shared" si="25"/>
        <v>16328400</v>
      </c>
      <c r="Q99" s="9">
        <f t="shared" si="25"/>
        <v>54629900</v>
      </c>
      <c r="R99" s="9">
        <f t="shared" si="25"/>
        <v>25567600</v>
      </c>
      <c r="S99" s="9">
        <f t="shared" si="25"/>
        <v>10127000</v>
      </c>
      <c r="T99" s="9">
        <f t="shared" si="25"/>
        <v>1000000</v>
      </c>
      <c r="U99" s="9">
        <f t="shared" si="25"/>
        <v>1000000</v>
      </c>
      <c r="V99" s="9">
        <f t="shared" si="25"/>
        <v>8839000</v>
      </c>
      <c r="W99" s="9">
        <f t="shared" si="25"/>
        <v>24165700</v>
      </c>
      <c r="X99" s="50"/>
    </row>
    <row r="100" spans="1:25" ht="22.5" customHeight="1" x14ac:dyDescent="0.3">
      <c r="A100" s="13"/>
      <c r="B100" s="13"/>
      <c r="C100" s="19"/>
      <c r="D100" s="19"/>
      <c r="E100" s="19"/>
      <c r="F100" s="63"/>
      <c r="G100" s="13"/>
      <c r="H100" s="13"/>
      <c r="I100" s="21"/>
      <c r="J100" s="13"/>
      <c r="K100" s="20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5" ht="22.5" customHeight="1" x14ac:dyDescent="0.5">
      <c r="A101" s="151" t="s">
        <v>162</v>
      </c>
      <c r="B101" s="151"/>
      <c r="C101" s="151"/>
      <c r="D101" s="151"/>
      <c r="E101" s="151"/>
      <c r="F101" s="151"/>
      <c r="G101" s="151"/>
      <c r="H101" s="151"/>
      <c r="I101" s="151"/>
      <c r="J101" s="151"/>
      <c r="K101" s="20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5" ht="22.5" customHeight="1" x14ac:dyDescent="0.5">
      <c r="A102" s="20" t="s">
        <v>163</v>
      </c>
      <c r="B102" s="20"/>
      <c r="C102" s="20"/>
      <c r="D102" s="20"/>
      <c r="E102" s="20"/>
      <c r="F102" s="20"/>
      <c r="G102" s="13"/>
      <c r="H102" s="13"/>
      <c r="I102" s="21"/>
      <c r="J102" s="13"/>
      <c r="K102" s="20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5" ht="22.5" customHeight="1" x14ac:dyDescent="0.3">
      <c r="A103" s="151"/>
      <c r="B103" s="151"/>
      <c r="C103" s="151"/>
      <c r="D103" s="151"/>
      <c r="E103" s="151"/>
      <c r="F103" s="151"/>
      <c r="G103" s="13"/>
      <c r="H103" s="13"/>
      <c r="I103" s="21"/>
      <c r="J103" s="13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5" ht="22.5" customHeight="1" x14ac:dyDescent="0.55000000000000004">
      <c r="A104" s="14"/>
      <c r="B104" s="5" t="s">
        <v>15</v>
      </c>
      <c r="C104" s="14"/>
      <c r="D104" s="14"/>
      <c r="E104" s="14"/>
      <c r="F104" s="14"/>
      <c r="G104" s="15"/>
      <c r="H104" s="15"/>
      <c r="I104" s="60"/>
      <c r="J104" s="15"/>
      <c r="Q104" s="3"/>
      <c r="R104" s="3"/>
      <c r="S104" s="3"/>
      <c r="T104" s="3"/>
    </row>
    <row r="105" spans="1:25" ht="21.75" customHeight="1" x14ac:dyDescent="0.55000000000000004">
      <c r="A105" s="16">
        <v>1</v>
      </c>
      <c r="B105" s="5" t="s">
        <v>23</v>
      </c>
      <c r="C105" s="14"/>
      <c r="D105" s="14"/>
      <c r="E105" s="14"/>
      <c r="F105" s="14"/>
      <c r="G105" s="15"/>
      <c r="H105" s="15"/>
      <c r="I105" s="60"/>
      <c r="J105" s="15"/>
      <c r="Q105" s="3"/>
      <c r="R105" s="3"/>
      <c r="S105" s="3"/>
      <c r="T105" s="3"/>
    </row>
    <row r="106" spans="1:25" ht="24" x14ac:dyDescent="0.55000000000000004">
      <c r="A106" s="17">
        <v>2</v>
      </c>
      <c r="B106" s="18" t="s">
        <v>16</v>
      </c>
      <c r="C106" s="18"/>
      <c r="D106" s="18"/>
      <c r="E106" s="14"/>
      <c r="F106" s="14"/>
      <c r="G106" s="15"/>
      <c r="H106" s="15"/>
      <c r="I106" s="14"/>
      <c r="J106" s="15"/>
    </row>
    <row r="107" spans="1:25" ht="24" x14ac:dyDescent="0.55000000000000004">
      <c r="A107" s="15"/>
      <c r="B107" s="14" t="s">
        <v>26</v>
      </c>
      <c r="C107" s="14"/>
      <c r="D107" s="14"/>
      <c r="E107" s="14"/>
      <c r="F107" s="14"/>
      <c r="G107" s="15"/>
      <c r="H107" s="15"/>
      <c r="I107" s="14"/>
      <c r="J107" s="15"/>
    </row>
    <row r="108" spans="1:25" ht="24" x14ac:dyDescent="0.55000000000000004">
      <c r="A108" s="15"/>
      <c r="B108" s="14" t="s">
        <v>27</v>
      </c>
      <c r="C108" s="14"/>
      <c r="D108" s="14"/>
      <c r="E108" s="14"/>
      <c r="F108" s="14"/>
      <c r="G108" s="15"/>
      <c r="H108" s="15"/>
      <c r="I108" s="14"/>
      <c r="J108" s="15"/>
    </row>
    <row r="109" spans="1:25" ht="24" x14ac:dyDescent="0.55000000000000004">
      <c r="A109" s="15"/>
      <c r="B109" s="14" t="s">
        <v>28</v>
      </c>
      <c r="C109" s="14"/>
      <c r="D109" s="14"/>
      <c r="E109" s="14"/>
      <c r="F109" s="14"/>
      <c r="G109" s="15"/>
      <c r="H109" s="15"/>
      <c r="I109" s="14"/>
      <c r="J109" s="15"/>
    </row>
    <row r="110" spans="1:25" ht="24" x14ac:dyDescent="0.55000000000000004">
      <c r="A110" s="15"/>
      <c r="B110" s="14" t="s">
        <v>29</v>
      </c>
      <c r="C110" s="14"/>
      <c r="D110" s="14"/>
      <c r="E110" s="14"/>
      <c r="F110" s="14"/>
      <c r="G110" s="15"/>
      <c r="H110" s="15"/>
      <c r="I110" s="14"/>
      <c r="J110" s="15"/>
    </row>
    <row r="111" spans="1:25" ht="24" x14ac:dyDescent="0.55000000000000004">
      <c r="A111" s="15"/>
      <c r="B111" s="14" t="s">
        <v>30</v>
      </c>
      <c r="C111" s="14"/>
      <c r="D111" s="14"/>
      <c r="E111" s="14"/>
      <c r="F111" s="14"/>
      <c r="G111" s="15"/>
      <c r="H111" s="15"/>
      <c r="I111" s="14"/>
      <c r="J111" s="15"/>
    </row>
    <row r="112" spans="1:25" ht="24" x14ac:dyDescent="0.55000000000000004">
      <c r="A112" s="15"/>
      <c r="B112" s="14" t="s">
        <v>31</v>
      </c>
      <c r="C112" s="14"/>
      <c r="D112" s="14"/>
      <c r="E112" s="14"/>
      <c r="F112" s="14"/>
      <c r="G112" s="15"/>
      <c r="H112" s="15"/>
      <c r="I112" s="14"/>
      <c r="J112" s="15"/>
    </row>
    <row r="113" spans="1:10" ht="24" x14ac:dyDescent="0.55000000000000004">
      <c r="A113" s="15"/>
      <c r="B113" s="14" t="s">
        <v>32</v>
      </c>
      <c r="C113" s="14"/>
      <c r="D113" s="14"/>
      <c r="E113" s="14"/>
      <c r="F113" s="14"/>
      <c r="G113" s="15"/>
      <c r="H113" s="15"/>
      <c r="I113" s="14"/>
      <c r="J113" s="15"/>
    </row>
    <row r="114" spans="1:10" ht="24" x14ac:dyDescent="0.55000000000000004">
      <c r="A114" s="15"/>
      <c r="B114" s="14" t="s">
        <v>33</v>
      </c>
      <c r="C114" s="14"/>
      <c r="D114" s="14"/>
      <c r="E114" s="14"/>
      <c r="F114" s="14"/>
      <c r="G114" s="15"/>
      <c r="H114" s="15"/>
      <c r="I114" s="14"/>
      <c r="J114" s="15"/>
    </row>
    <row r="115" spans="1:10" ht="24" x14ac:dyDescent="0.55000000000000004">
      <c r="A115" s="15"/>
      <c r="B115" s="14" t="s">
        <v>34</v>
      </c>
      <c r="C115" s="14"/>
      <c r="D115" s="14"/>
      <c r="E115" s="14"/>
      <c r="F115" s="14"/>
      <c r="G115" s="15"/>
      <c r="H115" s="15"/>
      <c r="I115" s="14"/>
      <c r="J115" s="15"/>
    </row>
    <row r="116" spans="1:10" ht="24" x14ac:dyDescent="0.55000000000000004">
      <c r="A116" s="15"/>
      <c r="B116" s="14" t="s">
        <v>35</v>
      </c>
      <c r="C116" s="14"/>
      <c r="D116" s="14"/>
      <c r="E116" s="14"/>
      <c r="F116" s="14"/>
      <c r="G116" s="15"/>
      <c r="H116" s="15"/>
      <c r="I116" s="14"/>
      <c r="J116" s="15"/>
    </row>
    <row r="117" spans="1:10" ht="24" x14ac:dyDescent="0.55000000000000004">
      <c r="A117" s="17">
        <v>3</v>
      </c>
      <c r="B117" s="18" t="s">
        <v>36</v>
      </c>
      <c r="C117" s="14"/>
      <c r="D117" s="14"/>
      <c r="E117" s="14"/>
      <c r="F117" s="14"/>
      <c r="G117" s="14"/>
      <c r="H117" s="15"/>
      <c r="I117" s="14"/>
      <c r="J117" s="14"/>
    </row>
    <row r="118" spans="1:10" ht="24" x14ac:dyDescent="0.55000000000000004">
      <c r="A118" s="17">
        <v>4</v>
      </c>
      <c r="B118" s="18" t="s">
        <v>37</v>
      </c>
      <c r="C118" s="14"/>
      <c r="D118" s="14"/>
      <c r="E118" s="14"/>
      <c r="F118" s="14"/>
      <c r="G118" s="14"/>
      <c r="H118" s="15"/>
      <c r="I118" s="14"/>
      <c r="J118" s="14"/>
    </row>
    <row r="119" spans="1:10" ht="24" x14ac:dyDescent="0.55000000000000004">
      <c r="A119" s="17">
        <v>5</v>
      </c>
      <c r="B119" s="18" t="s">
        <v>25</v>
      </c>
      <c r="C119" s="14"/>
      <c r="D119" s="14"/>
      <c r="E119" s="14"/>
      <c r="F119" s="14"/>
      <c r="G119" s="14"/>
      <c r="H119" s="15"/>
      <c r="I119" s="14"/>
      <c r="J119" s="14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เงินเหลือจ่ายปี 66</vt:lpstr>
      <vt:lpstr>แบบปรับใหม่ 62.1 (2)</vt:lpstr>
      <vt:lpstr>แบบปรับใหม่ 62.1</vt:lpstr>
      <vt:lpstr>'เงินเหลือจ่ายปี 66'!Print_Titles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2023-05-23T04:41:23Z</cp:lastPrinted>
  <dcterms:created xsi:type="dcterms:W3CDTF">2018-05-02T06:23:16Z</dcterms:created>
  <dcterms:modified xsi:type="dcterms:W3CDTF">2023-05-23T04:44:07Z</dcterms:modified>
</cp:coreProperties>
</file>